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threadedComments/threadedComment1.xml" ContentType="application/vnd.ms-excel.threadedcomments+xml"/>
  <Override PartName="/xl/drawings/drawing7.xml" ContentType="application/vnd.openxmlformats-officedocument.drawing+xml"/>
  <Override PartName="/xl/comments3.xml" ContentType="application/vnd.openxmlformats-officedocument.spreadsheetml.comments+xml"/>
  <Override PartName="/xl/threadedComments/threadedComment2.xml" ContentType="application/vnd.ms-excel.threadedcomments+xml"/>
  <Override PartName="/xl/comments4.xml" ContentType="application/vnd.openxmlformats-officedocument.spreadsheetml.comments+xml"/>
  <Override PartName="/xl/threadedComments/threadedComment3.xml" ContentType="application/vnd.ms-excel.threadedcomments+xml"/>
  <Override PartName="/xl/drawings/drawing8.xml" ContentType="application/vnd.openxmlformats-officedocument.drawing+xml"/>
  <Override PartName="/xl/drawings/drawing9.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mc:AlternateContent xmlns:mc="http://schemas.openxmlformats.org/markup-compatibility/2006">
    <mc:Choice Requires="x15">
      <x15ac:absPath xmlns:x15ac="http://schemas.microsoft.com/office/spreadsheetml/2010/11/ac" url="D:\DATOS\Escritorio\BELSSY_2020\belssy\BACKUP BELSSY\BACKUP BELSSY\copia agosto30\CAMARA DE COMERCIO\CALIDAD\PROCESOS CALIDAD ISO\G. CALIDAD\INDICADORES\2020\"/>
    </mc:Choice>
  </mc:AlternateContent>
  <xr:revisionPtr revIDLastSave="0" documentId="13_ncr:1_{E571D7DF-6B2A-4630-AA78-2309A39AF895}" xr6:coauthVersionLast="46" xr6:coauthVersionMax="46" xr10:uidLastSave="{00000000-0000-0000-0000-000000000000}"/>
  <bookViews>
    <workbookView xWindow="-120" yWindow="-120" windowWidth="20730" windowHeight="11160" firstSheet="4" activeTab="7" xr2:uid="{00000000-000D-0000-FFFF-FFFF00000000}"/>
  </bookViews>
  <sheets>
    <sheet name="2018" sheetId="5" r:id="rId1"/>
    <sheet name="planificacion 2019" sheetId="6" r:id="rId2"/>
    <sheet name="Peso 2019" sheetId="9" r:id="rId3"/>
    <sheet name="Hoja1" sheetId="11" r:id="rId4"/>
    <sheet name="PLANIF 2020" sheetId="8" r:id="rId5"/>
    <sheet name="Peso 2020" sheetId="10" r:id="rId6"/>
    <sheet name="medici a sept 2020" sheetId="13" r:id="rId7"/>
    <sheet name="Dici 2020" sheetId="15" r:id="rId8"/>
    <sheet name="Hoja2" sheetId="16" r:id="rId9"/>
    <sheet name="ob cal vs estra2020" sheetId="7" r:id="rId10"/>
    <sheet name="COMPARATIVO" sheetId="12" r:id="rId11"/>
    <sheet name="indic calidad vs plan estra" sheetId="14" r:id="rId12"/>
  </sheets>
  <externalReferences>
    <externalReference r:id="rId13"/>
  </externalReferences>
  <definedNames>
    <definedName name="_xlnm.Print_Area" localSheetId="7">'Dici 2020'!$A$1:$L$44</definedName>
    <definedName name="_xlnm.Print_Area" localSheetId="6">'medici a sept 2020'!$A$1:$L$44</definedName>
    <definedName name="_xlnm.Print_Area" localSheetId="2">'Peso 2019'!$A$1:$R$38</definedName>
    <definedName name="_xlnm.Print_Titles" localSheetId="7">'Dici 2020'!$1:$9</definedName>
    <definedName name="_xlnm.Print_Titles" localSheetId="6">'medici a sept 2020'!$1:$9</definedName>
    <definedName name="_xlnm.Print_Titles" localSheetId="2">'Peso 2019'!$1:$8</definedName>
    <definedName name="_xlnm.Print_Titles" localSheetId="5">'Peso 2020'!$1:$9</definedName>
    <definedName name="_xlnm.Print_Titles" localSheetId="1">'planificacion 2019'!$1:$6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4" i="15" l="1"/>
  <c r="F40" i="16"/>
  <c r="G39" i="16"/>
  <c r="G38" i="16"/>
  <c r="G37" i="16"/>
  <c r="G36" i="16"/>
  <c r="G35" i="16"/>
  <c r="G34" i="16"/>
  <c r="G33" i="16"/>
  <c r="G32" i="16"/>
  <c r="G31" i="16"/>
  <c r="G30" i="16"/>
  <c r="G29" i="16"/>
  <c r="G28" i="16"/>
  <c r="G27" i="16"/>
  <c r="G26" i="16"/>
  <c r="G25" i="16"/>
  <c r="G24" i="16"/>
  <c r="G23" i="16"/>
  <c r="G22" i="16"/>
  <c r="G21" i="16"/>
  <c r="G20" i="16"/>
  <c r="G19" i="16"/>
  <c r="G18" i="16"/>
  <c r="G17" i="16"/>
  <c r="E16" i="16"/>
  <c r="G16" i="16"/>
  <c r="E15" i="16"/>
  <c r="G15" i="16"/>
  <c r="E14" i="16"/>
  <c r="G14" i="16"/>
  <c r="E13" i="16"/>
  <c r="G13" i="16"/>
  <c r="E12" i="16"/>
  <c r="G12" i="16"/>
  <c r="E11" i="16"/>
  <c r="G11" i="16"/>
  <c r="E10" i="16"/>
  <c r="G10" i="16"/>
  <c r="G9" i="16"/>
  <c r="G8" i="16"/>
  <c r="G7" i="16"/>
  <c r="G6" i="16"/>
  <c r="J44" i="15"/>
  <c r="K43" i="15"/>
  <c r="K42" i="15"/>
  <c r="K41" i="15"/>
  <c r="K40" i="15"/>
  <c r="K39" i="15"/>
  <c r="K38" i="15"/>
  <c r="K37" i="15"/>
  <c r="K36" i="15"/>
  <c r="K35" i="15"/>
  <c r="K34" i="15"/>
  <c r="K33" i="15"/>
  <c r="K32" i="15"/>
  <c r="K31" i="15"/>
  <c r="K30" i="15"/>
  <c r="K29" i="15"/>
  <c r="K28" i="15"/>
  <c r="K27" i="15"/>
  <c r="K26" i="15"/>
  <c r="K25" i="15"/>
  <c r="K24" i="15"/>
  <c r="K23" i="15"/>
  <c r="K22" i="15"/>
  <c r="K21" i="15"/>
  <c r="I20" i="15"/>
  <c r="K20" i="15"/>
  <c r="I19" i="15"/>
  <c r="K19" i="15"/>
  <c r="I18" i="15"/>
  <c r="K18" i="15"/>
  <c r="I17" i="15"/>
  <c r="K17" i="15"/>
  <c r="I16" i="15"/>
  <c r="K16" i="15"/>
  <c r="I15" i="15"/>
  <c r="K15" i="15"/>
  <c r="I14" i="15"/>
  <c r="K14" i="15"/>
  <c r="K13" i="15"/>
  <c r="K12" i="15"/>
  <c r="K11" i="15"/>
  <c r="K10" i="15"/>
  <c r="J44" i="13"/>
  <c r="K10" i="13"/>
  <c r="K11" i="13"/>
  <c r="K12" i="13"/>
  <c r="K13" i="13"/>
  <c r="K14" i="13"/>
  <c r="K15" i="13"/>
  <c r="K16" i="13"/>
  <c r="K17" i="13"/>
  <c r="K18" i="13"/>
  <c r="K19" i="13"/>
  <c r="K20" i="13"/>
  <c r="K21" i="13"/>
  <c r="K22" i="13"/>
  <c r="K23" i="13"/>
  <c r="K24" i="13"/>
  <c r="K25" i="13"/>
  <c r="K26" i="13"/>
  <c r="K27" i="13"/>
  <c r="K28" i="13"/>
  <c r="K29" i="13"/>
  <c r="K30" i="13"/>
  <c r="K31" i="13"/>
  <c r="K32" i="13"/>
  <c r="K33" i="13"/>
  <c r="K34" i="13"/>
  <c r="K35" i="13"/>
  <c r="K36" i="13"/>
  <c r="K37" i="13"/>
  <c r="K38" i="13"/>
  <c r="I15" i="13"/>
  <c r="I16" i="13"/>
  <c r="I17" i="13"/>
  <c r="I18" i="13"/>
  <c r="I19" i="13"/>
  <c r="I20" i="13"/>
  <c r="I14" i="13"/>
  <c r="K43" i="13"/>
  <c r="K42" i="13"/>
  <c r="K41" i="13"/>
  <c r="K40" i="13"/>
  <c r="K39" i="13"/>
  <c r="G39" i="12"/>
  <c r="G38" i="12"/>
  <c r="G37" i="12"/>
  <c r="G36" i="12"/>
  <c r="G35" i="12"/>
  <c r="G34" i="12"/>
  <c r="G33" i="12"/>
  <c r="G32" i="12"/>
  <c r="G31" i="12"/>
  <c r="G30" i="12"/>
  <c r="G29" i="12"/>
  <c r="G28" i="12"/>
  <c r="G27" i="12"/>
  <c r="G26" i="12"/>
  <c r="G25" i="12"/>
  <c r="G24" i="12"/>
  <c r="G23" i="12"/>
  <c r="G22" i="12"/>
  <c r="G21" i="12"/>
  <c r="G20" i="12"/>
  <c r="F19" i="12"/>
  <c r="G19" i="12"/>
  <c r="F18" i="12"/>
  <c r="G18" i="12"/>
  <c r="G17" i="12"/>
  <c r="G16" i="12"/>
  <c r="G15" i="12"/>
  <c r="G14" i="12"/>
  <c r="G13" i="12"/>
  <c r="G12" i="12"/>
  <c r="F12" i="12"/>
  <c r="G11" i="12"/>
  <c r="F10" i="12"/>
  <c r="G10" i="12"/>
  <c r="J9" i="11"/>
  <c r="J13" i="11"/>
  <c r="J12" i="11"/>
  <c r="J11" i="11"/>
  <c r="J10" i="11"/>
  <c r="K19" i="10"/>
  <c r="K11" i="10"/>
  <c r="K12" i="10"/>
  <c r="K13" i="10"/>
  <c r="K14" i="10"/>
  <c r="K15" i="10"/>
  <c r="K16" i="10"/>
  <c r="K17" i="10"/>
  <c r="K18" i="10"/>
  <c r="K20" i="10"/>
  <c r="K21" i="10"/>
  <c r="K22" i="10"/>
  <c r="K23" i="10"/>
  <c r="K24" i="10"/>
  <c r="K25" i="10"/>
  <c r="K26" i="10"/>
  <c r="K27" i="10"/>
  <c r="K28" i="10"/>
  <c r="K29" i="10"/>
  <c r="K30" i="10"/>
  <c r="K31" i="10"/>
  <c r="K32" i="10"/>
  <c r="K33" i="10"/>
  <c r="K34" i="10"/>
  <c r="K35" i="10"/>
  <c r="K36" i="10"/>
  <c r="K37" i="10"/>
  <c r="K38" i="10"/>
  <c r="K10" i="10"/>
  <c r="M31" i="9"/>
  <c r="L25" i="9"/>
  <c r="L22" i="9"/>
  <c r="M13" i="9"/>
  <c r="M30" i="9"/>
  <c r="N13" i="9"/>
  <c r="M10" i="9"/>
  <c r="N10" i="9"/>
  <c r="M11" i="9"/>
  <c r="N11" i="9"/>
  <c r="M12" i="9"/>
  <c r="N12" i="9"/>
  <c r="M14" i="9"/>
  <c r="N14" i="9"/>
  <c r="M15" i="9"/>
  <c r="N15" i="9"/>
  <c r="M16" i="9"/>
  <c r="N16" i="9"/>
  <c r="M17" i="9"/>
  <c r="N17" i="9"/>
  <c r="M18" i="9"/>
  <c r="N18" i="9"/>
  <c r="M19" i="9"/>
  <c r="N19" i="9"/>
  <c r="M20" i="9"/>
  <c r="N20" i="9"/>
  <c r="M21" i="9"/>
  <c r="N21" i="9"/>
  <c r="N22" i="9"/>
  <c r="M23" i="9"/>
  <c r="N23" i="9"/>
  <c r="M24" i="9"/>
  <c r="N24" i="9"/>
  <c r="N25" i="9"/>
  <c r="M26" i="9"/>
  <c r="N26" i="9"/>
  <c r="M27" i="9"/>
  <c r="N27" i="9"/>
  <c r="M28" i="9"/>
  <c r="N28" i="9"/>
  <c r="M29" i="9"/>
  <c r="N29" i="9"/>
  <c r="N30" i="9"/>
  <c r="M9" i="9"/>
  <c r="D35" i="9"/>
  <c r="N9" i="9"/>
  <c r="J24" i="5"/>
  <c r="L23" i="5"/>
  <c r="M23" i="5"/>
  <c r="K23" i="5"/>
  <c r="L22" i="5"/>
  <c r="M22" i="5"/>
  <c r="K22" i="5"/>
  <c r="L21" i="5"/>
  <c r="M21" i="5"/>
  <c r="K21" i="5"/>
  <c r="L20" i="5"/>
  <c r="M20" i="5"/>
  <c r="K20" i="5"/>
  <c r="L19" i="5"/>
  <c r="M19" i="5"/>
  <c r="K19" i="5"/>
  <c r="L18" i="5"/>
  <c r="M18" i="5"/>
  <c r="K18" i="5"/>
  <c r="L17" i="5"/>
  <c r="M17" i="5"/>
  <c r="K17" i="5"/>
  <c r="L16" i="5"/>
  <c r="M16" i="5"/>
  <c r="K16" i="5"/>
  <c r="L15" i="5"/>
  <c r="M15" i="5"/>
  <c r="K15" i="5"/>
  <c r="L14" i="5"/>
  <c r="M14" i="5"/>
  <c r="K14" i="5"/>
  <c r="L13" i="5"/>
  <c r="M13" i="5"/>
  <c r="K13" i="5"/>
  <c r="L12" i="5"/>
  <c r="M12" i="5"/>
  <c r="K12" i="5"/>
  <c r="L11" i="5"/>
  <c r="M11" i="5"/>
  <c r="K11" i="5"/>
  <c r="M10" i="5"/>
  <c r="K10" i="5"/>
  <c r="L9" i="5"/>
  <c r="M9" i="5"/>
  <c r="K9" i="5"/>
  <c r="L8" i="5"/>
  <c r="M8" i="5"/>
  <c r="K8" i="5"/>
  <c r="L7" i="5"/>
  <c r="M7" i="5"/>
  <c r="D38" i="9"/>
  <c r="D36" i="9"/>
  <c r="D37" i="9"/>
  <c r="M24" i="5"/>
  <c r="L2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Promoción y Desarrollo</author>
  </authors>
  <commentList>
    <comment ref="I20" authorId="0" shapeId="0" xr:uid="{00000000-0006-0000-0000-000001000000}">
      <text>
        <r>
          <rPr>
            <b/>
            <sz val="8"/>
            <color indexed="81"/>
            <rFont val="Tahoma"/>
            <family val="2"/>
          </rPr>
          <t>Promoción y Desarrollo:</t>
        </r>
        <r>
          <rPr>
            <sz val="8"/>
            <color indexed="81"/>
            <rFont val="Tahoma"/>
            <family val="2"/>
          </rPr>
          <t xml:space="preserve">
Maximo 5 certificados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tc={1D06E17A-13E5-4CB9-8507-7AFE2500F085}</author>
  </authors>
  <commentList>
    <comment ref="J24" authorId="0" shapeId="0" xr:uid="{1D06E17A-13E5-4CB9-8507-7AFE2500F085}">
      <text>
        <t>[Comentario encadenado]
Su versión de Excel le permite leer este comentario encadenado; sin embargo, las ediciones que se apliquen se quitarán si el archivo se abre en una versión más reciente de Excel. Más información: https://go.microsoft.com/fwlink/?linkid=870924
Comentario:
    Tomado del informe para junta directiva presentado en septiembre de 2020, con corte a agosto</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tc={35651C5E-0DC6-4402-9FB0-5C6F3130566A}</author>
  </authors>
  <commentList>
    <comment ref="J24" authorId="0" shapeId="0" xr:uid="{35651C5E-0DC6-4402-9FB0-5C6F3130566A}">
      <text>
        <t>[Comentario encadenado]
Su versión de Excel le permite leer este comentario encadenado; sin embargo, las ediciones que se apliquen se quitarán si el archivo se abre en una versión más reciente de Excel. Más información: https://go.microsoft.com/fwlink/?linkid=870924
Comentario:
    Tomado del informe para junta directiva presentado en septiembre de 2020, con corte a agosto</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tc={5EB23C4B-5613-4F1A-B0D7-DBCA297D1DFF}</author>
  </authors>
  <commentList>
    <comment ref="F20" authorId="0" shapeId="0" xr:uid="{5EB23C4B-5613-4F1A-B0D7-DBCA297D1DFF}">
      <text>
        <t>[Comentario encadenado]
Su versión de Excel le permite leer este comentario encadenado; sin embargo, las ediciones que se apliquen se quitarán si el archivo se abre en una versión más reciente de Excel. Más información: https://go.microsoft.com/fwlink/?linkid=870924
Comentario:
    Tomado del informe para junta directiva presentado en septiembre de 2020, con corte a agosto</t>
      </text>
    </comment>
  </commentList>
</comments>
</file>

<file path=xl/sharedStrings.xml><?xml version="1.0" encoding="utf-8"?>
<sst xmlns="http://schemas.openxmlformats.org/spreadsheetml/2006/main" count="1236" uniqueCount="464">
  <si>
    <t>OBJETIVO</t>
  </si>
  <si>
    <t>PESO</t>
  </si>
  <si>
    <t>META</t>
  </si>
  <si>
    <t xml:space="preserve">ACCIONES PARA EL CUMPLIMIENTO DE OBJETIVOS </t>
  </si>
  <si>
    <t xml:space="preserve">PESO DE LA ACCION </t>
  </si>
  <si>
    <t>Valorar y proteger el talento humano de nuestra entidad, garantizando su competencia y bienestar, gestionando el conocimiento y promoviendo su integridad en un ambiente de trabajo saludable, seguro ,de manera responsable con las personas</t>
  </si>
  <si>
    <t>Evaluar periódicamente el desempeño del sistema como base para el mejoramiento continuo y satisfacción de las partes interesadas</t>
  </si>
  <si>
    <t>INDICADOR</t>
  </si>
  <si>
    <t>Programa de Bienestar</t>
  </si>
  <si>
    <t>Evaluación de competencias</t>
  </si>
  <si>
    <t>Formalizacion empresarial</t>
  </si>
  <si>
    <t>Fortalecimiento empresarial</t>
  </si>
  <si>
    <t xml:space="preserve">Número de empresas formalizadas/ Número de asesorias de formalización </t>
  </si>
  <si>
    <t>RESULTADO DEL INDICADOR</t>
  </si>
  <si>
    <t xml:space="preserve">Programa de Capacitaciones
 </t>
  </si>
  <si>
    <t>* Numero de trabajadores que aumento el resultado en su evaluación de competencias / Numero total de trabajadores con medición de competencias</t>
  </si>
  <si>
    <t>* Número de actividades ejecutadas/número de actividades programadas</t>
  </si>
  <si>
    <t>Cobertura de servicios de la cámara de comercio en la jurisdicción</t>
  </si>
  <si>
    <t>Número de actividades ejecutadas/Número de actividades programadas</t>
  </si>
  <si>
    <t>Mantener la infrestructura tecnológica</t>
  </si>
  <si>
    <t>Número de municipios visitados/número de municipios de la jurisdicción</t>
  </si>
  <si>
    <t>Mejorar niveles de satisfacción del cliente</t>
  </si>
  <si>
    <t>Número de clientes muy satisfechos +número de clientes satisfechos / total de clientes encuestados</t>
  </si>
  <si>
    <t>N° clientes satisfechos/ Total clientes encuestados * 100 (Reg. Pub.)</t>
  </si>
  <si>
    <t>Frecuencia de accidentalidad</t>
  </si>
  <si>
    <t>Nivel de ausentismo por incapacidad</t>
  </si>
  <si>
    <t>(N. de trabajadores con incapacidad * N. de horas de incapacidad)* N. de días/ (N. total de trabajadores * N. de horas de trabajadas en el mes)</t>
  </si>
  <si>
    <t>N. de accidentes que se presentaron en el mes/N. de trabajadores en el mes*100</t>
  </si>
  <si>
    <t>Generar  servicios confiables, oportunos y de impacto en la región para el desarrollo social y económico</t>
  </si>
  <si>
    <t>Gestionar integralmente nuestros riesgos con enfoque preventivo, eliminar los peligros y reducir los riesgos a que estén expuestos los trabajadores, desarrollando actividades de promoción de seguridad y salud en el trabajo</t>
  </si>
  <si>
    <t>* Número de capacitaciones ejecutadas/ Numero de capacitaciones programadas.</t>
  </si>
  <si>
    <t xml:space="preserve">
* Numero de trabajadores capacitados/ Numero de trabajadores convocados</t>
  </si>
  <si>
    <t>Asistencia a capacitacion interna</t>
  </si>
  <si>
    <t xml:space="preserve">Numero de proyectos ejecutados/Numero total de proyectos planeados </t>
  </si>
  <si>
    <t xml:space="preserve">GESTION DEL TALENTO HUMANO </t>
  </si>
  <si>
    <t>FRECUENCIA DE MEDICION</t>
  </si>
  <si>
    <t>GESTION SGSST</t>
  </si>
  <si>
    <t>GESTION DE REGISTROS PUBLICOS</t>
  </si>
  <si>
    <t>GESTION DE TECNOLOGIA</t>
  </si>
  <si>
    <t>GESTION COMUNICACIONES</t>
  </si>
  <si>
    <t>GESTION FORTALECIMIENTO EMPRESARIAL</t>
  </si>
  <si>
    <t>GESTION DE REGISTRO PUBLICO</t>
  </si>
  <si>
    <t>GESTION DE CAPACITACIONES</t>
  </si>
  <si>
    <t>Mensual</t>
  </si>
  <si>
    <t>Anual</t>
  </si>
  <si>
    <t>Trimestral</t>
  </si>
  <si>
    <t>Semestral</t>
  </si>
  <si>
    <t>Medio a través del cual se difunden con mayor eficacia los eventos.</t>
  </si>
  <si>
    <t>GESTION DOCUMENTAL</t>
  </si>
  <si>
    <t>(Actividades realizadas en la vigencia/actividades proyectadas en la vigencia)*100</t>
  </si>
  <si>
    <t>(Numero transferencia realizadas en el tiempo establecido/Numero de transferencias totales)*100</t>
  </si>
  <si>
    <t>Tendencia de Medios</t>
  </si>
  <si>
    <t>Cumplimiento del PGD</t>
  </si>
  <si>
    <t>Transferencia Documentales Primaria</t>
  </si>
  <si>
    <t>GESTION TECNOLOGICA</t>
  </si>
  <si>
    <t>Total de tiempo perdido por eventualidades fallas/510horas</t>
  </si>
  <si>
    <t>(Actividades cumplidas/Actividades proyectadas)*100</t>
  </si>
  <si>
    <t>(Total de nuevos afiliados en el periodo/Total de visitas en el periodo)*100</t>
  </si>
  <si>
    <t>(Total de renovacciones de afiliados/total de afiliados)*100</t>
  </si>
  <si>
    <t>(N° ordenes de pago que cumplen con los requisitos del proc. De compras/Total ordenes de pago.)*100</t>
  </si>
  <si>
    <t>GESTION FINANCIERA</t>
  </si>
  <si>
    <t>PLAN DE AUDITORIAS</t>
  </si>
  <si>
    <t>(Numero de auditorias realizadas/Numero de auditorias programadas)*100</t>
  </si>
  <si>
    <t>GESTION DE CONTROL INTERNO</t>
  </si>
  <si>
    <t>Productos o Servicios no conformes</t>
  </si>
  <si>
    <t>N de productos o servicios no conformes</t>
  </si>
  <si>
    <t>Tiempo de respuesta PQRS</t>
  </si>
  <si>
    <t>Plan General de Mantenimiento en  Sistemas</t>
  </si>
  <si>
    <t>(Total solicitudes respondidas en el tiempo establecido  / total de solicitudes recibidas)*100</t>
  </si>
  <si>
    <t>Numero de asistentes reales/Numero de asistentes proyectados* 100</t>
  </si>
  <si>
    <t>RANGOS</t>
  </si>
  <si>
    <t>SATISFACION</t>
  </si>
  <si>
    <t>ACEPTABLE</t>
  </si>
  <si>
    <t>CRITICO</t>
  </si>
  <si>
    <t>90 A 70</t>
  </si>
  <si>
    <t>70&lt;</t>
  </si>
  <si>
    <t>&gt;90</t>
  </si>
  <si>
    <t>RESPONSABLE DE LA MEDICION</t>
  </si>
  <si>
    <t>CUMPLIMIENTO</t>
  </si>
  <si>
    <t>Anual (MARZO)</t>
  </si>
  <si>
    <t>Cobertura de asistencia a la capacitacion ofrecidas según la Proyeccion del Programa</t>
  </si>
  <si>
    <t>mensual</t>
  </si>
  <si>
    <t>Mejorar la eficacia en el procedimiento de compras</t>
  </si>
  <si>
    <t>Indice de captacion</t>
  </si>
  <si>
    <t>Indice de renovacion de afiliados</t>
  </si>
  <si>
    <t xml:space="preserve">Control Incidencias del sistema  </t>
  </si>
  <si>
    <t xml:space="preserve">INDICADOR DE EFICACIA SGC </t>
  </si>
  <si>
    <t>Código PE FT 02           Versión 2                         Página 1 de 1</t>
  </si>
  <si>
    <t xml:space="preserve"> </t>
  </si>
  <si>
    <t>Administrativo y Financiero</t>
  </si>
  <si>
    <t>Jurídico</t>
  </si>
  <si>
    <t>Calidad</t>
  </si>
  <si>
    <t xml:space="preserve"> Promoción</t>
  </si>
  <si>
    <t>DIRECTRICES POLÍTICA DE CALIDAD</t>
  </si>
  <si>
    <t>OBJETIVOS</t>
  </si>
  <si>
    <t>DESCRIPCIÓN</t>
  </si>
  <si>
    <t>INDICADOR DE GESTIÓN</t>
  </si>
  <si>
    <t>RESULTADO DEL TRIMESTRE</t>
  </si>
  <si>
    <t>PONDERACION</t>
  </si>
  <si>
    <t>JULIO</t>
  </si>
  <si>
    <t>CALIDAD</t>
  </si>
  <si>
    <t>PROCESO</t>
  </si>
  <si>
    <t>ACUMULADO</t>
  </si>
  <si>
    <t xml:space="preserve">TOTAL </t>
  </si>
  <si>
    <t>Satisfacción del Cliente</t>
  </si>
  <si>
    <t>X</t>
  </si>
  <si>
    <t xml:space="preserve">Registros Publicos                                                                                    </t>
  </si>
  <si>
    <t>Capacitación empresarial</t>
  </si>
  <si>
    <t>(N° clientes satisfechos + N° clientes muy satisfechos) / Total clientes encuestados * 100</t>
  </si>
  <si>
    <t>Liderazgo regional</t>
  </si>
  <si>
    <t>Registros Públicos.</t>
  </si>
  <si>
    <t>Aumentar la cobertura en número de inscritos en su jurisdicción.</t>
  </si>
  <si>
    <t>No. Matriculados en CCS_07/No matriculados potenciales en Sogamoso_06</t>
  </si>
  <si>
    <t>Aumentar la visita a los municipios de la  jurisdicción.</t>
  </si>
  <si>
    <t>Municipios visitados/municipios de la jurisdicción * 100</t>
  </si>
  <si>
    <t>Personal competente</t>
  </si>
  <si>
    <t>Gestión Humana</t>
  </si>
  <si>
    <t xml:space="preserve">Lograr que el 100% del personal de la C.C.S. Sea competente </t>
  </si>
  <si>
    <t>Numero de actividades realizadas *100/numero de actividades programadas</t>
  </si>
  <si>
    <t>Infra y Amb Trabajo</t>
  </si>
  <si>
    <t>Garantizar infraestructura y ambiente de trabajo para lograr la conformidad del servicio.</t>
  </si>
  <si>
    <t>N° actividades logradas / total actividades programadas * 100</t>
  </si>
  <si>
    <t>Brindar soporte técnico en mantenimiento a eventuales problemas de hardware</t>
  </si>
  <si>
    <t>Actividades cumplidas con éxito atendiendo problemas de hardware / total actividades desarrolladas</t>
  </si>
  <si>
    <t>Minimizar caidas del sistema que afecten la calidad en la prestación del servicio</t>
  </si>
  <si>
    <t>Total tiempo perdido por eventuales fallas / 720 horas</t>
  </si>
  <si>
    <t>Compras</t>
  </si>
  <si>
    <t>Mejorar la eficacia en las compras</t>
  </si>
  <si>
    <t>N° Ordenes de pago que cumplen con los requisitos del proc de compras / total órdenes de pago *100</t>
  </si>
  <si>
    <t>Desarrollo Regional</t>
  </si>
  <si>
    <t>x</t>
  </si>
  <si>
    <t>Capacitacion empresarial</t>
  </si>
  <si>
    <t>Lograr el cumplimiento del Programa anual de trabajo.</t>
  </si>
  <si>
    <t>N° actividades realizadas / total actividades programadas * 100%</t>
  </si>
  <si>
    <t>Mejorar los niveles de Asistencia a las capacitaciones  ofrecidas.</t>
  </si>
  <si>
    <t>N° Asistentes reales /  N° asistentes proyectados *100</t>
  </si>
  <si>
    <t>Competitividad</t>
  </si>
  <si>
    <t>Realizar seguimiento a las actividades de la CRC</t>
  </si>
  <si>
    <t>Nº actividades realizadas / Total actividades progtramadas * 100</t>
  </si>
  <si>
    <t>Comunicación</t>
  </si>
  <si>
    <t>Medir la eficacia de los medios empleados para difundir los eventos de la Entidad</t>
  </si>
  <si>
    <t>Prestar los servicios asociados a los registros públicos con Calidad y Oportunidad,</t>
  </si>
  <si>
    <t>No. de certificados no conformes producidos</t>
  </si>
  <si>
    <t>Numero de documentos revisados (inscritos y devuelstos) en los RP dentro de los 6 dias habiles/Total documentos revisados*100</t>
  </si>
  <si>
    <t>Numero de documentos revisados (inscritos y devueltos) en el registro de proponentes dentro de los 8 dias habiles/ Total documentos revisados*100</t>
  </si>
  <si>
    <t>Numero de peticciones contestados dentro del termino de 15 dias habiles/ Totalpeticiones recibidasen el trimestre*¨100</t>
  </si>
  <si>
    <t>Planificación S.G.C.</t>
  </si>
  <si>
    <t>EVALUACION DE LA EFICACIA DEL SGC</t>
  </si>
  <si>
    <t>PROMEDIO DE CUMPLIMIENTO  INDICADORES</t>
  </si>
  <si>
    <t xml:space="preserve">  </t>
  </si>
  <si>
    <t>El indicador se mantiene, evidenciando la eficacia y mejora continua  del sistema y el compromiso de la Dirección y los dueños del proceso en su mantenimiento.</t>
  </si>
  <si>
    <t>ANALISIS</t>
  </si>
  <si>
    <t>ACCION DE MEJORA</t>
  </si>
  <si>
    <t>RESPONSABLE</t>
  </si>
  <si>
    <t>FECHA</t>
  </si>
  <si>
    <t>SEGUIMIENTO</t>
  </si>
  <si>
    <t>LIDER PROCESO GESTION SISTEMA DE SEGURIDAD Y SALUD EN EL TRABAJO</t>
  </si>
  <si>
    <t>LIDER DEL PROCESO DE GESTION DE TALENTO HUMANO</t>
  </si>
  <si>
    <t>LIDER DEL PROCESO DE REGISTROS PUBLICOS</t>
  </si>
  <si>
    <t>LIDER DEL PROCESO GESTION CAPACITACIONES</t>
  </si>
  <si>
    <t>LIDER DEL PROCESO GESTION FINANCIERA</t>
  </si>
  <si>
    <t>LIDER DEL PROCESO GESTION AFILIADOS</t>
  </si>
  <si>
    <t>LIDER DEL PROCESO GESTION TECNOLOGICA</t>
  </si>
  <si>
    <t>LIDER DEL PROCESO DE CALIDAD</t>
  </si>
  <si>
    <t>LIDER DEL PROCESO DE CAPACITACIONES</t>
  </si>
  <si>
    <t>LIDER DEL PROCESO DE COMUNICACIONES</t>
  </si>
  <si>
    <t>LIDER DEL PROCESO GESTION DOCUMENTAL</t>
  </si>
  <si>
    <t>Evaluar periódicamente el desempeño del sistema como base para el mejoramiento continuo y satisfacción de las partes interesada</t>
  </si>
  <si>
    <t>OBJETIVOS DE CALIDAD</t>
  </si>
  <si>
    <t>MEDICION DEL OBJETIVO</t>
  </si>
  <si>
    <t>GESTION DE AFILIADOS</t>
  </si>
  <si>
    <t>LIDER GESTION DE CALIDAD Y CI</t>
  </si>
  <si>
    <t>LIDER GESTION DE PROYECTOS</t>
  </si>
  <si>
    <t>LIDER PROCESOS GESTION SEGURIDAD Y SALUD EN EL TRABAJO</t>
  </si>
  <si>
    <t>LIDER DE PROCESO GESTION DE REGISTROS PUBLICOS</t>
  </si>
  <si>
    <t>LIDER PROCESO GESTION TECNOLOGICA</t>
  </si>
  <si>
    <t>PROCESO VINCULADO</t>
  </si>
  <si>
    <t>RECURSOS</t>
  </si>
  <si>
    <t>CUANDO SE FINALIZARA</t>
  </si>
  <si>
    <t>PLANIFICACION DE LOS OBJETIVOS DE CALIDAD</t>
  </si>
  <si>
    <t>COMO SE EVALUARAN</t>
  </si>
  <si>
    <t xml:space="preserve">Presupuesto asignado para el plan de capacitaciones anual.
Contratación de personal competente para las capacitaciones.
</t>
  </si>
  <si>
    <t xml:space="preserve">Presupuesto asignado para el desarrollo del plan de bienestar
</t>
  </si>
  <si>
    <t>Talento humano capacitado en el proceso de evaluación de desempeño</t>
  </si>
  <si>
    <t>Presupuesto asignado para la implementación del SGSST</t>
  </si>
  <si>
    <t xml:space="preserve">Presupuesto asignado para realización de campañas de sensibilización a la formalización empresarial.
</t>
  </si>
  <si>
    <t>Programas de capacitación definidos de acuerdo a necesidades y expectativas de partes interesadas.
Contratación de capacitadores con el lleno de requisitos.</t>
  </si>
  <si>
    <t>Recursos para adquisición del módulo de compras</t>
  </si>
  <si>
    <t>Recursos para realizar mercadotecnia</t>
  </si>
  <si>
    <t xml:space="preserve">Recursos necesarios para renovación y mantenimiento tecnológica </t>
  </si>
  <si>
    <t>Funcionarios capacitados y competentes para identificación de producto/servicio no conforme</t>
  </si>
  <si>
    <t>Recursos para mejorar la difusión en medios de comunicación</t>
  </si>
  <si>
    <t>Recurso humano para la realización del seguimiento a las inconformidades derivadas de la aplicación de las encuestas de satisfacción.</t>
  </si>
  <si>
    <t>Recursos económicos para continuar con el proceso de depuración de información de todos los procesos.</t>
  </si>
  <si>
    <t>Personal competente para la realización de esta labor.</t>
  </si>
  <si>
    <t>Recursos asigandos para promover la participación en ferias y eventos.</t>
  </si>
  <si>
    <t>Recursos necesarios para demarcación de espacios, estudio de puestos de trabajo y otros relacionados con la accidentalidad.</t>
  </si>
  <si>
    <t>Personal competente (Psicologo) para analizar y prevenir el ausentimo por causas diferentes a enfermedad.</t>
  </si>
  <si>
    <t>Personal competente y comprometido para la realización de esta labor.</t>
  </si>
  <si>
    <t>Recursos asignados para ejecución del plan de mantenimiento anual.</t>
  </si>
  <si>
    <t>TABLERO DE OBJETIVOS ESTRATEGICOS VS OBJETIVOS DE CALIDAD</t>
  </si>
  <si>
    <t xml:space="preserve">OBJETIVOS ESTRATEGICOS </t>
  </si>
  <si>
    <t>Generar el desarrollo empresarial y la transformacion cultural de nuestro usuario; para aprovechar las oportunidades generadas en el entorno, a travès de la implementacion de proyectos de impacto regional que incrementen sus niveles de productividad y competitividad.</t>
  </si>
  <si>
    <t>Liderar la promocion y el desarrollo economico de la jurisdiccion, a traves de la articulacion con diferentes actores y entidades, para generar dinamismo economico y social y promover los cambios que exige el mercado.</t>
  </si>
  <si>
    <t xml:space="preserve">Conocer el entorno economico y social, asì como los cambios que pueden afectar a nuestros empresarios; para identificar las oportunidades o amenazas mediante la generacion de espacios permanentes de conocimiento, discusion, actuacion y evaluacion </t>
  </si>
  <si>
    <t>Fortalecer la cultura organizacional y la apropiacion de valores institucionales, que permitan mejorar continuamente la prestacion de nuestros servicios y tràmites; a travès de la implementacion de un modelo de procesos medible y evaluable apoyado en desarrollos tecnològicos y administrativos.</t>
  </si>
  <si>
    <t>CODIGO: GC FT 29</t>
  </si>
  <si>
    <t>VERSION: 01</t>
  </si>
  <si>
    <t>Frecuencia de Accidentalidad</t>
  </si>
  <si>
    <t>Severidad de Accidentalidad</t>
  </si>
  <si>
    <t>Proporcion de Accidentes de Trabajos Mortales</t>
  </si>
  <si>
    <t>Prevalencia de la Enfermeda Laboral</t>
  </si>
  <si>
    <t>Incidencia de la Enfermeda Laboral</t>
  </si>
  <si>
    <t>* Numero de accidentes de trabajo que se presentaron en el mes / Numero de Trabajadores en el mes</t>
  </si>
  <si>
    <t>* Numero días de Incapacidad por Accidente de Trabajo en el mes + Numero de dias cargados en el mes/ Numero de Trabajadores en el mes</t>
  </si>
  <si>
    <t>* Numero de Accidentes de Trabajo Mortales que se presentaron en el año / Total de Accidentes de trabajo que se presentaron en el año</t>
  </si>
  <si>
    <t xml:space="preserve">* Numero de casos nuevos y antiguos de enfermedad laboral en el periodo Z / Promedio de trabajadores en el periodo Z </t>
  </si>
  <si>
    <t xml:space="preserve">* Numero de casos nuevos de enfermedad laboral en el periodo Z /  Promedio de trabajadores en el periodo Z  </t>
  </si>
  <si>
    <t xml:space="preserve">* Numero de dias de ausencia por incapacidad laboral o comun en el mes / Numero de dias de trabajo programados en el mes (No de dias de trabajo programados en la empresa) 
</t>
  </si>
  <si>
    <t>Ausentismo por Causa Medica</t>
  </si>
  <si>
    <t>LIDER DEL PROCESO DE GESTION DE SEGURIDAD Y SALUD EN EL TRABAJO</t>
  </si>
  <si>
    <t>POR ´PROGRAMAS</t>
  </si>
  <si>
    <t>GESTION CENTRO DE CONCILIACION</t>
  </si>
  <si>
    <t>Satisfacción al cliente</t>
  </si>
  <si>
    <t>Acuerdos conciliatorios</t>
  </si>
  <si>
    <t>PAT 2020</t>
  </si>
  <si>
    <t>OBJETIVO ESTRATEGICO</t>
  </si>
  <si>
    <t>PROGRAMA</t>
  </si>
  <si>
    <t>ACTIVIDAD</t>
  </si>
  <si>
    <t>GESTION DE PROYECTOS</t>
  </si>
  <si>
    <t xml:space="preserve">Buscar por medio de la formulación de proyectos el fortalecimientos de los diferentes sectores económicos de la jurisdicción de la cámara de comercio de Sogamoso </t>
  </si>
  <si>
    <t>FECHAS</t>
  </si>
  <si>
    <t>INICIO</t>
  </si>
  <si>
    <t>TERMINACION</t>
  </si>
  <si>
    <t>PROGRAMA DE INNOVACIÓN Y EMPRENDIMIENTO</t>
  </si>
  <si>
    <t>FORTALECIMIENTO Y DESARROLLO EMPRESARIAL</t>
  </si>
  <si>
    <t>Realizar festival del emprendimiento e innovación empresarial y social  en alianza con entidades gubernamentales nacionales para fortalecer  emprendimientos y potencializarlos</t>
  </si>
  <si>
    <t>Brindar servicios de asesoría y procesos de fortalecimiento a unidades productivas de la Jurisdicción.</t>
  </si>
  <si>
    <t>Presentar proyectos con fuentes de financiación.</t>
  </si>
  <si>
    <t>COMERCIO EXTERIOR OFICINA ASESORA
PROGRAMA EXPORTADOR EXPONENCIAL</t>
  </si>
  <si>
    <t>Desarrollar en los diferentes sectores económicos de la región,  el emprendimiento exportador</t>
  </si>
  <si>
    <t>Actividades que permitan contribuir al mejoramiento de la calidad de vida de los funcionarios.</t>
  </si>
  <si>
    <t>Número de actividades de Bienestar realizadas/Número de actividades de Bienestar programadas *100</t>
  </si>
  <si>
    <t>BIENESTAR SOCIAL PB</t>
  </si>
  <si>
    <t>Mantenimiento del Sistaema de Gestión y Seguridad en el Trabajo</t>
  </si>
  <si>
    <t>CAPACITACION INTERNA PB</t>
  </si>
  <si>
    <t>Realizar Jornadas de capacitación para fortalecer las competencias de los funcionarios.</t>
  </si>
  <si>
    <t>Plan de capacitación interna ejecutado/Plan de capacitación interna programado *100</t>
  </si>
  <si>
    <t>SALUD OCUPACIONAL PB</t>
  </si>
  <si>
    <t>SGSST</t>
  </si>
  <si>
    <t>FORMACIÓN A LA MEDIDA</t>
  </si>
  <si>
    <t>Realizar capacitaciones según necesidades identificadas, y aporten al empresario procesos que permitan  su mejora continua</t>
  </si>
  <si>
    <t>FORMACION PARA TODOS</t>
  </si>
  <si>
    <t>Definir programas de capacitación que fortalezcan necesidades de los diferentes sectores económicos de la Jurisdicción de la entidad, según necesidades identificadas
Definir agenda de capacitaciones mensual y publicar en los diferentes medios.
Articular Escuela de Liderazgo Empresarial "Alianza Boyacá Cimienta"</t>
  </si>
  <si>
    <t>CENTRO DE ATENCIÓN EMPRESARIAL CAE  (VUE)</t>
  </si>
  <si>
    <t>Promover la formalización, el fortalecimiento y la innovación empresarial  a través asesorías y de  capacitaciones a nuevos empresarios</t>
  </si>
  <si>
    <t>COMERCIANTE LEGAL  (CÁMARA MÓVIL)</t>
  </si>
  <si>
    <t xml:space="preserve">Desarrollar el programa de Cámara móvil para lograr la cobertura de los servicios de la entidad  en toda la jurisdicción. </t>
  </si>
  <si>
    <t xml:space="preserve">Número de municipios visitados con la cmara móvil / número total de municipios de la jurisdicción. </t>
  </si>
  <si>
    <t>MEJORAMIENTO DEL ENTORNO Y LA COMPETITIVIDAD</t>
  </si>
  <si>
    <t>MECANISMOS ALTERNATIVOS DE SOLUCION DE CONFLICTOS</t>
  </si>
  <si>
    <t xml:space="preserve">Publicitar los servicios del centro de conciliacion y arbitraje de la cámara de comercio de sogamoso, en medios masivios de informacion. </t>
  </si>
  <si>
    <t>N. de acuerdos conciliatorios/Total de audiencias de conciliación *100</t>
  </si>
  <si>
    <t>DIPLOMADO DE CONCILIACIÓN EXTRAJUDICIAL EN DERECHO</t>
  </si>
  <si>
    <t>Realizar un diplomado en conciliación extrajudicial en derecho , esto con el fin de aumentar el numero de conciliadores en la  jurisdicción, que puedan solicitar la inscripción al centro de conciliación y arbitraje de la cámara de comercio de Sogamoso.</t>
  </si>
  <si>
    <t xml:space="preserve">De acuerdo a cronograma interno se realizará mantenimiensos de: Bienes inmuebles, locativos, muebles y enseres, ambiente de trabajo, electricos, software y hardware y equipos de comunicación.  </t>
  </si>
  <si>
    <t xml:space="preserve">MANTENIMIENTO DE INFRAESTRUCTURA </t>
  </si>
  <si>
    <t>NUEVAS AFILIACIONES Y RENOVACIONES</t>
  </si>
  <si>
    <t>Número de actividadesdel SGD realizadas/Número de actividades del SGD programadas *100</t>
  </si>
  <si>
    <t>Ejecutar los procesos de digitalización y organización del archivo de gestión de registros públicos</t>
  </si>
  <si>
    <t>Ejecutar el plan de trabajo para la intervención del archivo inactivo de la Entidad</t>
  </si>
  <si>
    <t xml:space="preserve">SISTEMA DE GESTION DOCUMENTAL </t>
  </si>
  <si>
    <t xml:space="preserve">Realizar la concecusion de nuevos afiliados, por medio de la ejecucion de el plan de captación, y realizar visitas a los afiliados vigentes con el objetivo de apoyarlos con el tramite de renovacion de  la matricula. </t>
  </si>
  <si>
    <t xml:space="preserve">Realizar visitas de fidelización con el objetivo de crear relaciones duraderas con los cfiliados y ofrecerkles los nuevos servicios y convenios a los afiliados. </t>
  </si>
  <si>
    <t>(Total de nuevs afiliados en el periodo/total de visitas realizadas en el periodo)*100</t>
  </si>
  <si>
    <t>(Total de renovaciones de afiliados/total de afiliados)*100</t>
  </si>
  <si>
    <t>N. SNC/total en la operación del periodo</t>
  </si>
  <si>
    <t xml:space="preserve">COMERCIANTE LEGAL PRIVADO PROMOVER LA RENOVACIÓN OPORTUNA </t>
  </si>
  <si>
    <t>PROMOCIÓN DE LOS REGISTROS</t>
  </si>
  <si>
    <t xml:space="preserve">Campaña para promover la renovación oportuna de los registros, a través, de programas de incentivos al momento de realizar la renovación de la matricula mercantil de forma oportuna. 
</t>
  </si>
  <si>
    <t>Administrar individualmente o en su conjunto cualquier otro registro público de personas, bienes, o servicios que se deriven de funciones atribuidas a entidades públicas con el fin de conferir publicidad a actos o documentos, siempre que tales registros se desarrollen en virtud de autorización legal y de vínculos contractuales de tipo habilitante que celebren con dichas entidades</t>
  </si>
  <si>
    <t>COMUNICACIÒN A LA MEDIDA</t>
  </si>
  <si>
    <t>Realizar difusión de los programas de la dirección de promoción y desarrollo de la  CCS  a través de los diferentes medios de comunicación radiales, escritos, televisivos, además fortalecer la imagen corporativa de la entidad.</t>
  </si>
  <si>
    <t>PERSONAL COMPETENTE</t>
  </si>
  <si>
    <t>Realizar la evaluación de desempeño de los funcionarios</t>
  </si>
  <si>
    <t>CAMARA PRODUCTIVA</t>
  </si>
  <si>
    <t xml:space="preserve">Realizar ferias y ruedas de negocios con la participación de empresarios y comerciantes de la Jurisdicción,  que permitan generar canales de comercialización directos, ofertar portafolio de servicios y  realizar acercamientos comerciales
Apoyar a empresarios en la participación de ferias y visitas de referencia organizadas por otras entidades </t>
  </si>
  <si>
    <t>Ejecución presupuestal
Recaudo de ingresos</t>
  </si>
  <si>
    <t>GARANTIZAR RECURSOS PARA LA MEJORA CONTINUA</t>
  </si>
  <si>
    <t xml:space="preserve">Ejecutar el presupuesto de gastos </t>
  </si>
  <si>
    <t>Recaudar los ingresos de la entidad en el periodo de un año</t>
  </si>
  <si>
    <t>Ejecución de gastos/presupuesto de gastos</t>
  </si>
  <si>
    <t>Ingresos reales/Ingresos presupuestados</t>
  </si>
  <si>
    <t>PROGRAMAS</t>
  </si>
  <si>
    <t>FORMALIZACION EMPRESARIAL</t>
  </si>
  <si>
    <t>PROGRAMAS CIVICO SOCIALES</t>
  </si>
  <si>
    <t>MEJORANDO EL ENTORNO DE LA COMPETITIVIDAD</t>
  </si>
  <si>
    <t>DESARROLLO EMPRESARIAL</t>
  </si>
  <si>
    <t>PROMOCION DEL COMERCIO</t>
  </si>
  <si>
    <t>SUBPROGRAMA</t>
  </si>
  <si>
    <t>Centro de aención empresarial CAE</t>
  </si>
  <si>
    <t>Comerciante legal privado-promoción de la renovación oportuna</t>
  </si>
  <si>
    <t>Comercante legal público</t>
  </si>
  <si>
    <t>Promoción civico social y cultura</t>
  </si>
  <si>
    <t>Agenda empresarial para la paz</t>
  </si>
  <si>
    <t>Banco de proyectos</t>
  </si>
  <si>
    <t>Empresa competitiva</t>
  </si>
  <si>
    <t>Turismo regional competitivo</t>
  </si>
  <si>
    <t>Asistencia empresarial</t>
  </si>
  <si>
    <t>Promoción empresarial</t>
  </si>
  <si>
    <t>Desarrollo regional</t>
  </si>
  <si>
    <t>Promoción del comercio</t>
  </si>
  <si>
    <t>PILAR</t>
  </si>
  <si>
    <t>GESTION ESTRATEGICA</t>
  </si>
  <si>
    <t>Reconocimiento empresarial</t>
  </si>
  <si>
    <t>Institucionalidad organizativa</t>
  </si>
  <si>
    <t>Difusión institucional convencional</t>
  </si>
  <si>
    <t>Alianzas estratégicas</t>
  </si>
  <si>
    <t>GESTION  DEL TALENTO HUMANO</t>
  </si>
  <si>
    <t>MANTENIMIENTO Y MEJORAMIENTO DE LOS SISTEMAS DE GESTION</t>
  </si>
  <si>
    <t>Bienestar y clima organizacional</t>
  </si>
  <si>
    <t>Fortalecimiento del sistema de gestión documental</t>
  </si>
  <si>
    <t>Fortalecimiento del SGSST</t>
  </si>
  <si>
    <t>Mantenimiento del sistema de Gestión de calidad</t>
  </si>
  <si>
    <t>Sistema integrado de gestión</t>
  </si>
  <si>
    <t>MANTENIMIENTO Y MEJORAMIENTO DE INFRAESTRUCTURA</t>
  </si>
  <si>
    <t>Mantenimiento y mejoramiento de infraestructura física</t>
  </si>
  <si>
    <t>Mantenimiento y mejoramiento de infraestructura tecnologica</t>
  </si>
  <si>
    <t>Mantenimiento y mejoramiento de la Gestión financiera</t>
  </si>
  <si>
    <t>GESTION DEL RUES</t>
  </si>
  <si>
    <t>Gestión del RUES</t>
  </si>
  <si>
    <t>REGION INFORMADA</t>
  </si>
  <si>
    <t>Región informada</t>
  </si>
  <si>
    <t>LIDERAZGO</t>
  </si>
  <si>
    <t>DESARROLLO Y COMPETITIVIDAD</t>
  </si>
  <si>
    <t>FORTALECIMIENTO INSTITUCIONAL</t>
  </si>
  <si>
    <t>ITEM</t>
  </si>
  <si>
    <t>3.	Evaluar periódicamente el desempeño del sistema de gestión de Calidad, como base para el mejoramiento continuo y la satisfacción de las partes interesadas.</t>
  </si>
  <si>
    <t>4.	Gestionar integralmente nuestros riesgos con enfoque preventivo, Eliminar los peligros y reducir los riesgos a que estén expuestos los   funcionarios, haciendo partícipes a los trabajadores, desarrollando actividades de promoción de seguridad y salud en el trabajo.</t>
  </si>
  <si>
    <t xml:space="preserve">Generar el desarrollo empresarial y la transformacion cultural de nuestro usuario; para aprovechar las oportunidades generadas en el entorno, a travès de la implementacion de proyectos de impacto regional que incrementen sus niveles de productividad y competitividad.
Liderar la promocion y el desarrollo economico de la jurisdiccion, a traves de la articulacion con diferentes actores y entidades, para generar dinamismo economico y social y promover los cambios que exige el mercado.
Conocer el entorno economico y social, asì como los cambios que pueden afectar a nuestros empresarios; para identificar las oportunidades o amenazas mediante la generacion de espacios permanentes de conocimiento, discusion, actuacion y evaluacion </t>
  </si>
  <si>
    <t>Lider  gestión talento humano</t>
  </si>
  <si>
    <t>Líder SGSST</t>
  </si>
  <si>
    <t>Líder de registros públicos</t>
  </si>
  <si>
    <t>Líder de gestiín de capacitaciones</t>
  </si>
  <si>
    <t>líder gestión financiera</t>
  </si>
  <si>
    <t>líder gestión de afiliados</t>
  </si>
  <si>
    <t>Líder del centro de conciliación</t>
  </si>
  <si>
    <t>N° clientes satisfechos/ Total clientes encuestados * 100</t>
  </si>
  <si>
    <t>Líder gestión de tecnología</t>
  </si>
  <si>
    <t>Líder gestión capacitaciones</t>
  </si>
  <si>
    <t>líder de gestión de comunicaciones</t>
  </si>
  <si>
    <t>Líder gestión documental</t>
  </si>
  <si>
    <t>MANTENIMIENTO SISTEMA GESTION CALIDAD PB</t>
  </si>
  <si>
    <t>GESTION DE CALIDAD Y CONTROL INTERNO</t>
  </si>
  <si>
    <t>De acuerdo a cronograma interno se realizarán la actividades de: Auditoria renovación ISO 9001:2015, Auditoria otorgamiento ISO 45001:2018 etapa 1 y 2, Participación en formación externa de índole nacional en temas de calidad y  de control interno, Capacitaciones internas, auditorías relacionadas.</t>
  </si>
  <si>
    <t>N. DE AUDITORIAS EJECUTADAS/N. DE AUDITORIAS PROYECTADAS *100</t>
  </si>
  <si>
    <t>Líder de calidad y control interno</t>
  </si>
  <si>
    <t>líder de fortalecimiento empresarial</t>
  </si>
  <si>
    <t xml:space="preserve">Numero de proyectos formulados/Numero total de proyectos planeados </t>
  </si>
  <si>
    <t>POLITICA DEL SISTEMA DE GESTION</t>
  </si>
  <si>
    <t>OBJETIVOS DEL SISTEMA DE GESTION</t>
  </si>
  <si>
    <t>Accidentes de trabajo
Enfermedad Profesional</t>
  </si>
  <si>
    <t>La Cámara de Comercio de Sogamoso, es  una entidad de derecho privado, de carácter corporativo, gremial y sin ánimo de lucro, comprometida con la región mediante la promoción del desarrollo empresarial y comercial sostenible; la cual a través de su equipo de trabajo competente y consciente en satisfacer las necesidades y expectativas de sus partes interesadas, se compromete a cumplir con los requisitos legales y otros requisitos aplicables a los centros de trabajo en cuanto a Calidad y S.G.S.S.T., asignando los recursos necesarios para garantizar la sostenibilidad del Sistema Integrado de Gestión de calidad, promoviendo la mejora continua.
De igual manera, se compromete a identificar y eliminar los peligros, evaluar, valorar y  reducir los riesgos, así como establecer los respectivos controles a los que están expuestos los funcionarios, contratistas, afiliados, visitantes, clientes y demás partes interesadas, tomando acciones prioritarias y proporcionando condiciones de trabajo seguras y saludables para la prevención de lesiones, el deterioro de la salud, la ocurrencia de incidentes y accidentes de trabajo, así como las enfermedades laborales de sus funcionarios; brindando espacios de participación y consulta  a sus trabajadores en  temas relacionados con el SST.</t>
  </si>
  <si>
    <t>Realizar Actividades en Seguridad y Salud en el Trabajo</t>
  </si>
  <si>
    <t xml:space="preserve">Realizar Bateria de Riesgo Psicosocial </t>
  </si>
  <si>
    <t>REGLAMENTO HIGIENE Y SEGURIDAD Y SALUD EN EL TRABAJO</t>
  </si>
  <si>
    <t>Actualizar Reglamento de Higiene y Seguridad y Salud en el Trabajo, Fumigacion Archivo Central, Gestion de Reg. Pub y  Fondos Acumulados, Estudio de Medicion de Iluminacion.</t>
  </si>
  <si>
    <t>Realizar capacitaciones según necesidades identificadas, y riesgos identificados en la entidad que permitan  su mejora continua</t>
  </si>
  <si>
    <t>PLAN DE TRABAJO ANUAL</t>
  </si>
  <si>
    <t>RIESGO PSICOSOCIAL</t>
  </si>
  <si>
    <t>CRONOGRAMA DE CAPACITACION</t>
  </si>
  <si>
    <t>(Nº de Actividades Ejecutadas / Nº de Actividades Programadas) x 100</t>
  </si>
  <si>
    <t xml:space="preserve">* Numero de actividades ejecutadas/Numero de actividades programadas
</t>
  </si>
  <si>
    <t>GESTION DE AFILIACION</t>
  </si>
  <si>
    <r>
      <rPr>
        <b/>
        <sz val="8"/>
        <color theme="1"/>
        <rFont val="Calibri"/>
        <family val="2"/>
        <scheme val="minor"/>
      </rPr>
      <t>ANALISIS:</t>
    </r>
    <r>
      <rPr>
        <sz val="8"/>
        <color theme="1"/>
        <rFont val="Calibri"/>
        <family val="2"/>
        <scheme val="minor"/>
      </rPr>
      <t xml:space="preserve">
La Cámara de Comercio de Sogamoso, realiza la medición del cumplimiento de los objetivos de calidad, para el primer semestre de 2019, para lo cual definió indicadores por cada uno de los obetivos, otorgándole un determinado peso a la acción, (25%), por cuanto para la Entidad el logro de cada uno de los objetivos es igual de importante, siendo así las cosas, el resultado de la medición de la eficacia del Sistema de Gestión de Calidad para el primer semestre de 2019, alcanza un 92% de avance, es de aclarar, que no se contempla los indicadores de medición anual para este ejercicio.</t>
    </r>
  </si>
  <si>
    <t>LIDER GESTION DE CALIDAD   Y CONTROL INTERNO</t>
  </si>
  <si>
    <t>RESULTADO ANUAL</t>
  </si>
  <si>
    <t>Programa anual del SGSST</t>
  </si>
  <si>
    <t xml:space="preserve">Ordenes de pago </t>
  </si>
  <si>
    <t>CAMARA DE COMERCIO DE SOGAMOSO
MEDICION OBJETIVOS DE CALIDAD</t>
  </si>
  <si>
    <t>FECHA 30/06/19</t>
  </si>
  <si>
    <t>FE CHA DE ACTUALIZACIÓN 31/12/2019</t>
  </si>
  <si>
    <t>FECHA DE ACTALIZACION: A 31 DE MARZO 2020</t>
  </si>
  <si>
    <t>NUMERO</t>
  </si>
  <si>
    <t>Asistencia a capacitaciones</t>
  </si>
  <si>
    <t>(Numero de trabajadores capacitados/ Numero de trabajadores convocados)*100</t>
  </si>
  <si>
    <t>Número de capacitaciones ejecutadas/ Numero de capacitaciones programadas).*100</t>
  </si>
  <si>
    <t>GESTION ADMINISTRATIVA</t>
  </si>
  <si>
    <t>Programa de mantenimiento de infraestructura</t>
  </si>
  <si>
    <t>Manteimiento y mejoramiento de la infraestructura fisica</t>
  </si>
  <si>
    <t>N° órdenes de pago que cumplen con los requisitos del proc. De compras / total órdenes de pago.</t>
  </si>
  <si>
    <t>Líder de Talento Humano</t>
  </si>
  <si>
    <t>Líder GSST</t>
  </si>
  <si>
    <t>Líder registros públicos</t>
  </si>
  <si>
    <t>Líder financiera</t>
  </si>
  <si>
    <t>Líder G. Afiliados</t>
  </si>
  <si>
    <t>Líder Centro de conciliación</t>
  </si>
  <si>
    <t>L. G. Administrativa</t>
  </si>
  <si>
    <t>Líder G. Tecnología</t>
  </si>
  <si>
    <t>Líder G. documental</t>
  </si>
  <si>
    <t>Líder G. Calidad y CI</t>
  </si>
  <si>
    <t>Líder G. Fortalecimiento empresarial</t>
  </si>
  <si>
    <t>NOMBRE DEL INDICADOR</t>
  </si>
  <si>
    <t>FORMULA DEL INDICADOR</t>
  </si>
  <si>
    <t>PERIODICIDAD</t>
  </si>
  <si>
    <t>INDICADORES DE CALIDAD CON CORTE A 31 DE DICIEMBRE DE 2019</t>
  </si>
  <si>
    <t>INDICADORES BAJOS</t>
  </si>
  <si>
    <t>PRIMER SEMESTR 2020</t>
  </si>
  <si>
    <t>Accidentes de trabajo
Enfermedad Laboral</t>
  </si>
  <si>
    <t>Número de capacitaciones ejecutadas/ Número total de capacitaciones proyectadas</t>
  </si>
  <si>
    <t>Valorar y proteger el talento humano de nuestra entidad, garantizando su competencia y bienestar, gestionando el conocimiento y promoviendo su integridad en un ambiente de trabajo saludable, seguro ,de manera responsable con las personas.
Gestionar integralmente los riesgos con enfoque proactivo, eliminar los peligros y reducir los riesgos a que estén expuestos las partes interesadas, desarrollando actividades de promoción de seguridad y salud en el trabajo</t>
  </si>
  <si>
    <t xml:space="preserve">Generar  servicios confiables, oportunos y de impacto en la región para el desarrollo social y económico.
Evaluar periódicamente el desempeño del sistema de gestión de Calidad y SGSST como base para el mejoramiento continuo, teniendo en cuenta los requisitos de las partes interesadas y la satisfacción de nuestros clientes. </t>
  </si>
  <si>
    <t xml:space="preserve">Evaluar periódicamente el desempeño del sistema de gestión de Calidad y SGSST como base para el mejoramiento continuo, teniendo en cuenta los requisitos de las partes interesadas y la satisfacción de nuestros clientes.  </t>
  </si>
  <si>
    <t xml:space="preserve">Generar  servicios confiables, oportunos y de impacto en la región para el desarrollo social y económico.
Evaluar periódicamente el desempeño del sistema de gestión de Calidad y SGSST como base para el mejoramiento continuo, teniendo en cuenta los requisitos de las partes interesadas y la satisfacción de nuestros clientes. </t>
  </si>
  <si>
    <t xml:space="preserve">
Evaluar periódicamente el desempeño del sistema de gestión de Calidad y SGSST como base para el mejoramiento continuo, teniendo en cuenta los requisitos de las partes interesadas y la satisfacción de nuestros clientes. </t>
  </si>
  <si>
    <t>Número de actividades ejecutadas/Número de actividades  programadas *100</t>
  </si>
  <si>
    <t>(Número de dias de ausencia por incapacidad laboral o comun en el mes / Numero de dias de trabajo programados en el mes (No de dias de trabajo programados en la empresa) * 100</t>
  </si>
  <si>
    <t>AUSENTISMO POR CAUSA MEDICA</t>
  </si>
  <si>
    <t>(N° de casos nuevos de enfermedad laboral en el periodo "Z" / promedio de trabajadores en el periodo "Z") * 100000</t>
  </si>
  <si>
    <t>PREVALENCIA</t>
  </si>
  <si>
    <t xml:space="preserve">(No. Accidentes de trabajo que se presentaron en el mes / No. Trabajadores en el mes) x 100
</t>
  </si>
  <si>
    <t>FRECUENCIA DE ACCIDENTALIDAD</t>
  </si>
  <si>
    <t>(No. Días de Incapacidad por Accidente de Trabajo en el mes + Numero de dias cargados en el mes/No Trabajadores en el mes) X 100</t>
  </si>
  <si>
    <t>INDICE DE SEVERIDAD DE ACCIDENTALIDAD ISA</t>
  </si>
  <si>
    <t>( No. Accidentes de Trabajo Mortales que se presentaron en el año/Total de Accidentes de trabajo que se presentaron en el año) X 100</t>
  </si>
  <si>
    <t>INDICE DE PROPORCION DE ACCIDENTES DE TRABAJO MORTALES IPATM</t>
  </si>
  <si>
    <t>(N° de casos nuevos de enfermedad laboral en el periodo "Z" / Promedio de trabajadores en el periodo "Z") * 100000</t>
  </si>
  <si>
    <t>INCIDENCIA DE ENFERMEDAD LABORAL</t>
  </si>
  <si>
    <t>FECHA DE ACTALIZACION: A 30 de septiembre de 2020</t>
  </si>
  <si>
    <t>Valorar y proteger el talento humano de nuestra entidad, garantizando su competencia y bienestar, gestionando el conocimiento y promoviendo su integridad en un ambiente de trabajo saludable, seguro ,de manera responsable con las personas
Gestionar integralmente los riesgos con enfoque proactivo, eliminar los peligros y reducir los riesgos a que estén expuestos las partes interesadas, desarrollando actividades de promoción de seguridad y salud en el trabajo</t>
  </si>
  <si>
    <t>Gestionar integralmente los riesgos con enfoque proactivo, eliminar los peligros y reducir los riesgos a que estén expuestos las partes interesadas, desarrollando actividades de promoción de seguridad y salud en el trabajo</t>
  </si>
  <si>
    <t>Cumplimiento del programa de reconocimiento empresarial</t>
  </si>
  <si>
    <t>LINEA BASE</t>
  </si>
  <si>
    <t>Número de afiliados a la CCS</t>
  </si>
  <si>
    <t>Número de publicaciones efectuadas en prensa</t>
  </si>
  <si>
    <t>Free press radiacl )intervenciones radiales no pagas)</t>
  </si>
  <si>
    <t>Número de piezas publicitarias producidas (3 semanales)</t>
  </si>
  <si>
    <t>Número de revistas publicadas</t>
  </si>
  <si>
    <t>Difusión institucional en línea</t>
  </si>
  <si>
    <t>Alcance de las publicaciones efectuadas en las redes sociales de la CCS</t>
  </si>
  <si>
    <t>Rediseño y actualización de la página web</t>
  </si>
  <si>
    <t>Comunicaciones oficiales sectorizadas emitidas a través de correo electrónico institucional</t>
  </si>
  <si>
    <t>Incremento del número de visitas a la página web de la ccs</t>
  </si>
  <si>
    <t>Número de convenios y/o alianzas nuevas con entidades publicas y/o privadas</t>
  </si>
  <si>
    <t>Capacitaciones a nuevos comerciantes realizadas</t>
  </si>
  <si>
    <t>Comerciantes inscritos en la CCS</t>
  </si>
  <si>
    <t>Renovaciones oportunas</t>
  </si>
  <si>
    <t>Cobertura de inscritos en la jurisdicción</t>
  </si>
  <si>
    <t>Ejecución de actividades de promoción civico social programadas</t>
  </si>
  <si>
    <t>Ejecución de actividades de la agenda empresarial para la Paz programadas</t>
  </si>
  <si>
    <t>PROMOCION Y DESARROLLO</t>
  </si>
  <si>
    <t>JURIDICA Y REGISTROS PUBLICOS</t>
  </si>
  <si>
    <t>Implementación de banco de proyectos</t>
  </si>
  <si>
    <t>Proyectos formulados y presentados para consecución de recursos</t>
  </si>
  <si>
    <t>Cumplimiento del programa de formando empresarios</t>
  </si>
  <si>
    <t>Nivel de satisfacción de asistentes a capacitaciones brindadas por la CCS</t>
  </si>
  <si>
    <t>Porcentaje de municipios con comerciantes capacitados para mejorar su competitividad</t>
  </si>
  <si>
    <t>Mentores empresariales</t>
  </si>
  <si>
    <t>Avance en la estructuración del cluster de turismo regional</t>
  </si>
  <si>
    <t>Desarrollo de actividades de fortalecimiento al cluster de turismo regional</t>
  </si>
  <si>
    <t>Ejecución de actividades de fortalecimiento del sector turístico</t>
  </si>
  <si>
    <t>FECHA DE ACTALIZACION: A 31 de diciembre de 2020</t>
  </si>
  <si>
    <t>Líder gestión de capacitaciones</t>
  </si>
  <si>
    <t>RESULTADO INDICADOR A DICIMEBRE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</si>
</sst>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43" formatCode="_-* #,##0.00_-;\-* #,##0.00_-;_-* &quot;-&quot;??_-;_-@_-"/>
    <numFmt numFmtId="164" formatCode="_-&quot;$&quot;\ * #,##0_-;\-&quot;$&quot;\ * #,##0_-;_-&quot;$&quot;\ * &quot;-&quot;_-;_-@_-"/>
    <numFmt numFmtId="165" formatCode="_-&quot;$&quot;\ * #,##0.00_-;\-&quot;$&quot;\ * #,##0.00_-;_-&quot;$&quot;\ * &quot;-&quot;??_-;_-@_-"/>
    <numFmt numFmtId="166" formatCode="0.0"/>
    <numFmt numFmtId="167" formatCode="d/mm/yyyy;@"/>
    <numFmt numFmtId="168" formatCode="&quot;$&quot;\ #,##0"/>
    <numFmt numFmtId="169" formatCode="_-* #,##0_-;\-* #,##0_-;_-* &quot;-&quot;??_-;_-@_-"/>
  </numFmts>
  <fonts count="30" x14ac:knownFonts="1">
    <font>
      <sz val="8"/>
      <color theme="1"/>
      <name val="Calibri"/>
      <family val="2"/>
      <scheme val="minor"/>
    </font>
    <font>
      <sz val="8"/>
      <color theme="1"/>
      <name val="Verdana"/>
      <family val="2"/>
    </font>
    <font>
      <b/>
      <sz val="8"/>
      <color theme="1"/>
      <name val="Verdana"/>
      <family val="2"/>
    </font>
    <font>
      <b/>
      <sz val="10"/>
      <color theme="1"/>
      <name val="Verdana"/>
      <family val="2"/>
    </font>
    <font>
      <sz val="10"/>
      <name val="Arial"/>
      <family val="2"/>
    </font>
    <font>
      <sz val="10"/>
      <name val="Arial"/>
      <family val="2"/>
    </font>
    <font>
      <u/>
      <sz val="10"/>
      <color indexed="12"/>
      <name val="Arial"/>
      <family val="2"/>
    </font>
    <font>
      <sz val="11"/>
      <color rgb="FF9C6500"/>
      <name val="Calibri"/>
      <family val="2"/>
      <scheme val="minor"/>
    </font>
    <font>
      <sz val="11"/>
      <color rgb="FF006100"/>
      <name val="Calibri"/>
      <family val="2"/>
      <scheme val="minor"/>
    </font>
    <font>
      <sz val="8"/>
      <name val="Verdana"/>
      <family val="2"/>
    </font>
    <font>
      <b/>
      <sz val="8"/>
      <name val="Verdana"/>
      <family val="2"/>
    </font>
    <font>
      <u/>
      <sz val="8"/>
      <color indexed="12"/>
      <name val="Verdana"/>
      <family val="2"/>
    </font>
    <font>
      <sz val="8"/>
      <color rgb="FFFF0000"/>
      <name val="Verdana"/>
      <family val="2"/>
    </font>
    <font>
      <sz val="8"/>
      <color indexed="12"/>
      <name val="Verdana"/>
      <family val="2"/>
    </font>
    <font>
      <b/>
      <sz val="8"/>
      <color indexed="81"/>
      <name val="Tahoma"/>
      <family val="2"/>
    </font>
    <font>
      <sz val="8"/>
      <color indexed="81"/>
      <name val="Tahoma"/>
      <family val="2"/>
    </font>
    <font>
      <sz val="10"/>
      <color theme="1"/>
      <name val="Verdana"/>
      <family val="2"/>
    </font>
    <font>
      <sz val="10"/>
      <color rgb="FFFF0000"/>
      <name val="Verdana"/>
      <family val="2"/>
    </font>
    <font>
      <sz val="10"/>
      <name val="Verdana"/>
      <family val="2"/>
    </font>
    <font>
      <b/>
      <sz val="12"/>
      <color theme="1"/>
      <name val="Verdana"/>
      <family val="2"/>
    </font>
    <font>
      <sz val="8"/>
      <color theme="1"/>
      <name val="Calibri"/>
      <family val="2"/>
      <scheme val="minor"/>
    </font>
    <font>
      <sz val="11"/>
      <name val="Arial"/>
      <family val="2"/>
    </font>
    <font>
      <b/>
      <sz val="8"/>
      <color theme="1"/>
      <name val="Calibri"/>
      <family val="2"/>
      <scheme val="minor"/>
    </font>
    <font>
      <sz val="9"/>
      <color theme="1"/>
      <name val="Verdana"/>
      <family val="2"/>
    </font>
    <font>
      <sz val="10"/>
      <name val="Arial"/>
      <family val="2"/>
    </font>
    <font>
      <b/>
      <sz val="9"/>
      <color theme="1"/>
      <name val="Verdana"/>
      <family val="2"/>
    </font>
    <font>
      <sz val="9"/>
      <color rgb="FFFF0000"/>
      <name val="Verdana"/>
      <family val="2"/>
    </font>
    <font>
      <sz val="9"/>
      <name val="Verdana"/>
      <family val="2"/>
    </font>
    <font>
      <b/>
      <sz val="7"/>
      <color theme="1"/>
      <name val="Verdana"/>
      <family val="2"/>
    </font>
    <font>
      <b/>
      <sz val="14"/>
      <color theme="1"/>
      <name val="Calibri"/>
      <family val="2"/>
      <scheme val="minor"/>
    </font>
  </fonts>
  <fills count="36">
    <fill>
      <patternFill patternType="none"/>
    </fill>
    <fill>
      <patternFill patternType="gray125"/>
    </fill>
    <fill>
      <patternFill patternType="solid">
        <fgColor rgb="FFFFEB9C"/>
      </patternFill>
    </fill>
    <fill>
      <patternFill patternType="solid">
        <fgColor theme="0"/>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6" tint="0.59999389629810485"/>
        <bgColor indexed="64"/>
      </patternFill>
    </fill>
    <fill>
      <patternFill patternType="solid">
        <fgColor rgb="FFFF0000"/>
        <bgColor indexed="64"/>
      </patternFill>
    </fill>
    <fill>
      <patternFill patternType="solid">
        <fgColor rgb="FFFFFF00"/>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rgb="FF92D050"/>
        <bgColor indexed="64"/>
      </patternFill>
    </fill>
    <fill>
      <patternFill patternType="solid">
        <fgColor theme="0" tint="-0.14999847407452621"/>
        <bgColor indexed="64"/>
      </patternFill>
    </fill>
    <fill>
      <patternFill patternType="solid">
        <fgColor theme="3"/>
        <bgColor indexed="64"/>
      </patternFill>
    </fill>
    <fill>
      <patternFill patternType="solid">
        <fgColor theme="9" tint="0.39997558519241921"/>
        <bgColor indexed="64"/>
      </patternFill>
    </fill>
    <fill>
      <patternFill patternType="solid">
        <fgColor rgb="FF88F68D"/>
        <bgColor indexed="64"/>
      </patternFill>
    </fill>
    <fill>
      <patternFill patternType="solid">
        <fgColor theme="9" tint="-0.249977111117893"/>
        <bgColor indexed="64"/>
      </patternFill>
    </fill>
    <fill>
      <patternFill patternType="solid">
        <fgColor rgb="FFE6ED8B"/>
        <bgColor indexed="64"/>
      </patternFill>
    </fill>
    <fill>
      <patternFill patternType="solid">
        <fgColor rgb="FF8892F6"/>
        <bgColor indexed="64"/>
      </patternFill>
    </fill>
    <fill>
      <patternFill patternType="solid">
        <fgColor rgb="FFC6EFCE"/>
      </patternFill>
    </fill>
    <fill>
      <patternFill patternType="solid">
        <fgColor indexed="13"/>
        <bgColor indexed="64"/>
      </patternFill>
    </fill>
    <fill>
      <patternFill patternType="solid">
        <fgColor indexed="10"/>
        <bgColor indexed="64"/>
      </patternFill>
    </fill>
    <fill>
      <patternFill patternType="solid">
        <fgColor rgb="FF00B050"/>
        <bgColor indexed="64"/>
      </patternFill>
    </fill>
    <fill>
      <patternFill patternType="solid">
        <fgColor indexed="22"/>
        <bgColor indexed="64"/>
      </patternFill>
    </fill>
    <fill>
      <patternFill patternType="solid">
        <fgColor indexed="17"/>
        <bgColor indexed="64"/>
      </patternFill>
    </fill>
    <fill>
      <patternFill patternType="solid">
        <fgColor indexed="12"/>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rgb="FFFF7C80"/>
        <bgColor indexed="64"/>
      </patternFill>
    </fill>
    <fill>
      <patternFill patternType="solid">
        <fgColor rgb="FF66FF66"/>
        <bgColor indexed="64"/>
      </patternFill>
    </fill>
    <fill>
      <patternFill patternType="solid">
        <fgColor theme="3" tint="0.39997558519241921"/>
        <bgColor indexed="64"/>
      </patternFill>
    </fill>
    <fill>
      <patternFill patternType="solid">
        <fgColor rgb="FF33CCFF"/>
        <bgColor indexed="64"/>
      </patternFill>
    </fill>
    <fill>
      <patternFill patternType="solid">
        <fgColor rgb="FFFFC00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style="medium">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s>
  <cellStyleXfs count="15">
    <xf numFmtId="0" fontId="0" fillId="0" borderId="0"/>
    <xf numFmtId="0" fontId="4" fillId="0" borderId="0"/>
    <xf numFmtId="0" fontId="6" fillId="0" borderId="0" applyNumberFormat="0" applyFill="0" applyBorder="0" applyAlignment="0" applyProtection="0">
      <alignment vertical="top"/>
      <protection locked="0"/>
    </xf>
    <xf numFmtId="9" fontId="5" fillId="0" borderId="0" applyFont="0" applyFill="0" applyBorder="0" applyAlignment="0" applyProtection="0"/>
    <xf numFmtId="0" fontId="7" fillId="2" borderId="0" applyNumberFormat="0" applyBorder="0" applyAlignment="0" applyProtection="0"/>
    <xf numFmtId="0" fontId="5" fillId="0" borderId="0"/>
    <xf numFmtId="0" fontId="8" fillId="19" borderId="0" applyNumberFormat="0" applyBorder="0" applyAlignment="0" applyProtection="0"/>
    <xf numFmtId="165" fontId="20" fillId="0" borderId="0" applyFont="0" applyFill="0" applyBorder="0" applyAlignment="0" applyProtection="0"/>
    <xf numFmtId="164" fontId="20" fillId="0" borderId="0" applyFont="0" applyFill="0" applyBorder="0" applyAlignment="0" applyProtection="0"/>
    <xf numFmtId="0" fontId="24" fillId="0" borderId="0"/>
    <xf numFmtId="9" fontId="4" fillId="0" borderId="0" applyFont="0" applyFill="0" applyBorder="0" applyAlignment="0" applyProtection="0"/>
    <xf numFmtId="0" fontId="4" fillId="0" borderId="0"/>
    <xf numFmtId="41" fontId="20" fillId="0" borderId="0" applyFont="0" applyFill="0" applyBorder="0" applyAlignment="0" applyProtection="0"/>
    <xf numFmtId="43" fontId="20" fillId="0" borderId="0" applyFont="0" applyFill="0" applyBorder="0" applyAlignment="0" applyProtection="0"/>
    <xf numFmtId="9" fontId="20" fillId="0" borderId="0" applyFont="0" applyFill="0" applyBorder="0" applyAlignment="0" applyProtection="0"/>
  </cellStyleXfs>
  <cellXfs count="760">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9" fontId="1"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0" fontId="3" fillId="0" borderId="1" xfId="0" applyFont="1" applyBorder="1" applyAlignment="1">
      <alignment horizontal="center" vertical="center"/>
    </xf>
    <xf numFmtId="0" fontId="9" fillId="0" borderId="0" xfId="0" applyFont="1"/>
    <xf numFmtId="0" fontId="9" fillId="0" borderId="0" xfId="0" applyFont="1" applyAlignment="1">
      <alignment horizontal="center" vertical="center" wrapText="1"/>
    </xf>
    <xf numFmtId="0" fontId="9" fillId="0" borderId="0" xfId="0" applyFont="1" applyAlignment="1">
      <alignment horizontal="center"/>
    </xf>
    <xf numFmtId="0" fontId="10" fillId="0" borderId="0" xfId="0" applyFont="1" applyAlignment="1">
      <alignment horizontal="center" vertical="center"/>
    </xf>
    <xf numFmtId="0" fontId="1" fillId="0" borderId="0" xfId="6" applyFont="1" applyFill="1" applyAlignment="1">
      <alignment horizontal="center" vertical="center"/>
    </xf>
    <xf numFmtId="0" fontId="9" fillId="20" borderId="0" xfId="0" applyFont="1" applyFill="1" applyAlignment="1">
      <alignment horizontal="center" vertical="center" wrapText="1"/>
    </xf>
    <xf numFmtId="0" fontId="10" fillId="21" borderId="0" xfId="0" applyFont="1" applyFill="1" applyAlignment="1">
      <alignment horizontal="center" vertical="center"/>
    </xf>
    <xf numFmtId="0" fontId="1" fillId="13" borderId="0" xfId="0" applyFont="1" applyFill="1" applyAlignment="1">
      <alignment horizontal="center" vertical="center"/>
    </xf>
    <xf numFmtId="0" fontId="2" fillId="22" borderId="0" xfId="0" applyFont="1" applyFill="1" applyAlignment="1">
      <alignment horizontal="center" vertical="center"/>
    </xf>
    <xf numFmtId="0" fontId="10" fillId="23" borderId="1" xfId="0" applyFont="1" applyFill="1" applyBorder="1" applyAlignment="1">
      <alignment horizontal="center" vertical="center"/>
    </xf>
    <xf numFmtId="0" fontId="2" fillId="0" borderId="1" xfId="0" applyFont="1" applyBorder="1" applyAlignment="1">
      <alignment horizontal="center" vertical="center" wrapText="1"/>
    </xf>
    <xf numFmtId="0" fontId="10" fillId="21" borderId="1" xfId="0" applyFont="1" applyFill="1" applyBorder="1" applyAlignment="1">
      <alignment horizontal="center" vertical="center" wrapText="1"/>
    </xf>
    <xf numFmtId="9" fontId="1" fillId="0" borderId="1" xfId="3" applyFont="1" applyBorder="1" applyAlignment="1">
      <alignment horizontal="center" vertical="center" wrapText="1"/>
    </xf>
    <xf numFmtId="9" fontId="1" fillId="0" borderId="1" xfId="0" applyNumberFormat="1" applyFont="1" applyBorder="1" applyAlignment="1">
      <alignment horizontal="center" vertical="center" wrapText="1"/>
    </xf>
    <xf numFmtId="166" fontId="1" fillId="0" borderId="1" xfId="6" applyNumberFormat="1" applyFont="1" applyFill="1" applyBorder="1" applyAlignment="1">
      <alignment horizontal="center" vertical="center"/>
    </xf>
    <xf numFmtId="166" fontId="1" fillId="0" borderId="1" xfId="0" applyNumberFormat="1" applyFont="1" applyBorder="1" applyAlignment="1">
      <alignment horizontal="center" vertical="center"/>
    </xf>
    <xf numFmtId="0" fontId="12" fillId="0" borderId="0" xfId="0" applyFont="1"/>
    <xf numFmtId="0" fontId="10" fillId="24" borderId="1" xfId="0" applyFont="1" applyFill="1" applyBorder="1" applyAlignment="1">
      <alignment horizontal="center" vertical="center" wrapText="1"/>
    </xf>
    <xf numFmtId="166" fontId="9" fillId="0" borderId="0" xfId="0" applyNumberFormat="1" applyFont="1"/>
    <xf numFmtId="0" fontId="9" fillId="0" borderId="1" xfId="0" applyFont="1" applyBorder="1" applyAlignment="1">
      <alignment horizontal="center" vertical="center"/>
    </xf>
    <xf numFmtId="0" fontId="10" fillId="20" borderId="1" xfId="0" applyFont="1" applyFill="1" applyBorder="1" applyAlignment="1">
      <alignment horizontal="center" vertical="center" wrapText="1"/>
    </xf>
    <xf numFmtId="166" fontId="1" fillId="0" borderId="1" xfId="6" applyNumberFormat="1"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xf>
    <xf numFmtId="9" fontId="1" fillId="0" borderId="1" xfId="4" applyNumberFormat="1" applyFont="1" applyFill="1" applyBorder="1" applyAlignment="1">
      <alignment horizontal="center" vertical="center" wrapText="1"/>
    </xf>
    <xf numFmtId="0" fontId="10" fillId="24" borderId="1" xfId="0" applyFont="1" applyFill="1" applyBorder="1" applyAlignment="1">
      <alignment horizontal="justify" vertical="center" wrapText="1"/>
    </xf>
    <xf numFmtId="10" fontId="10" fillId="0" borderId="0" xfId="0" applyNumberFormat="1" applyFont="1"/>
    <xf numFmtId="0" fontId="10" fillId="0" borderId="0" xfId="0" applyFont="1"/>
    <xf numFmtId="166" fontId="10" fillId="0" borderId="0" xfId="0" applyNumberFormat="1" applyFont="1"/>
    <xf numFmtId="0" fontId="9" fillId="0" borderId="0" xfId="0" applyFont="1" applyAlignment="1">
      <alignment vertical="center"/>
    </xf>
    <xf numFmtId="0" fontId="9" fillId="0" borderId="0" xfId="0" applyFont="1" applyAlignment="1">
      <alignment horizontal="justify" vertical="center"/>
    </xf>
    <xf numFmtId="0" fontId="10" fillId="0" borderId="0" xfId="0" applyFont="1" applyAlignment="1">
      <alignment vertical="justify" wrapText="1"/>
    </xf>
    <xf numFmtId="0" fontId="9" fillId="0" borderId="0" xfId="0" applyFont="1" applyAlignment="1">
      <alignment vertical="justify" wrapText="1"/>
    </xf>
    <xf numFmtId="0" fontId="1" fillId="0" borderId="0" xfId="0" applyFont="1" applyAlignment="1">
      <alignment horizontal="center" vertical="center" wrapText="1"/>
    </xf>
    <xf numFmtId="0" fontId="1" fillId="0" borderId="0" xfId="6" applyFont="1" applyFill="1" applyAlignment="1">
      <alignment horizontal="center" vertical="center" wrapText="1"/>
    </xf>
    <xf numFmtId="0" fontId="16" fillId="0" borderId="0" xfId="0" applyFont="1"/>
    <xf numFmtId="0" fontId="3" fillId="11" borderId="1" xfId="0" applyFont="1" applyFill="1" applyBorder="1" applyAlignment="1">
      <alignment horizontal="center" vertical="center" wrapText="1"/>
    </xf>
    <xf numFmtId="0" fontId="3" fillId="0" borderId="10" xfId="0" applyFont="1" applyBorder="1" applyAlignment="1">
      <alignment horizontal="center" vertical="center" wrapText="1"/>
    </xf>
    <xf numFmtId="0" fontId="16" fillId="0" borderId="0" xfId="0" applyFont="1" applyAlignment="1">
      <alignment horizontal="center" vertical="center"/>
    </xf>
    <xf numFmtId="0" fontId="16" fillId="10"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0" borderId="0" xfId="0" applyFont="1" applyAlignment="1">
      <alignment vertical="center"/>
    </xf>
    <xf numFmtId="0" fontId="16" fillId="3" borderId="0" xfId="0" applyFont="1" applyFill="1"/>
    <xf numFmtId="0" fontId="3" fillId="0" borderId="0" xfId="0" applyFont="1" applyAlignment="1">
      <alignment horizontal="center" vertical="center"/>
    </xf>
    <xf numFmtId="0" fontId="16" fillId="0" borderId="1" xfId="0" applyFont="1" applyBorder="1" applyAlignment="1">
      <alignment wrapText="1"/>
    </xf>
    <xf numFmtId="9" fontId="16" fillId="0" borderId="1" xfId="0" applyNumberFormat="1" applyFont="1" applyBorder="1" applyAlignment="1">
      <alignment horizontal="center" vertical="center"/>
    </xf>
    <xf numFmtId="2" fontId="16" fillId="0" borderId="1" xfId="0" applyNumberFormat="1" applyFont="1" applyBorder="1" applyAlignment="1">
      <alignment vertical="center" wrapText="1"/>
    </xf>
    <xf numFmtId="0" fontId="16" fillId="0" borderId="1" xfId="0" applyFont="1" applyBorder="1" applyAlignment="1">
      <alignment vertical="center" wrapText="1"/>
    </xf>
    <xf numFmtId="0" fontId="16" fillId="0" borderId="1" xfId="0" applyFont="1" applyBorder="1" applyAlignment="1">
      <alignment horizontal="center" vertical="top" wrapText="1"/>
    </xf>
    <xf numFmtId="0" fontId="16" fillId="15" borderId="1" xfId="0" applyFont="1" applyFill="1" applyBorder="1" applyAlignment="1">
      <alignment horizontal="center" vertical="center" wrapText="1"/>
    </xf>
    <xf numFmtId="0" fontId="16" fillId="17" borderId="1" xfId="0" applyFont="1" applyFill="1" applyBorder="1" applyAlignment="1">
      <alignment horizontal="center" vertical="center" wrapText="1"/>
    </xf>
    <xf numFmtId="0" fontId="16" fillId="0" borderId="1" xfId="2" applyFont="1" applyBorder="1" applyAlignment="1" applyProtection="1">
      <alignment vertical="center" wrapText="1"/>
    </xf>
    <xf numFmtId="0" fontId="16" fillId="18" borderId="1" xfId="0" applyFont="1" applyFill="1" applyBorder="1" applyAlignment="1">
      <alignment horizontal="center" vertical="center" wrapText="1"/>
    </xf>
    <xf numFmtId="0" fontId="16" fillId="14" borderId="1" xfId="0" applyFont="1" applyFill="1" applyBorder="1" applyAlignment="1">
      <alignment horizontal="center" vertical="center" wrapText="1"/>
    </xf>
    <xf numFmtId="0" fontId="16" fillId="13" borderId="1" xfId="0" applyFont="1" applyFill="1" applyBorder="1" applyAlignment="1">
      <alignment horizontal="center" vertical="center" wrapText="1"/>
    </xf>
    <xf numFmtId="0" fontId="16" fillId="0" borderId="1" xfId="0" applyFont="1" applyBorder="1" applyAlignment="1">
      <alignment horizontal="center" wrapText="1"/>
    </xf>
    <xf numFmtId="0" fontId="16" fillId="16" borderId="1" xfId="0" applyFont="1" applyFill="1" applyBorder="1" applyAlignment="1">
      <alignment horizontal="center" vertical="center" wrapText="1"/>
    </xf>
    <xf numFmtId="14" fontId="16" fillId="0" borderId="1" xfId="0" applyNumberFormat="1" applyFont="1" applyBorder="1" applyAlignment="1">
      <alignment horizontal="center" vertical="center"/>
    </xf>
    <xf numFmtId="0" fontId="16" fillId="0" borderId="0" xfId="0" applyFont="1" applyAlignment="1">
      <alignment wrapText="1"/>
    </xf>
    <xf numFmtId="0" fontId="16" fillId="0" borderId="0" xfId="0" applyFont="1" applyAlignment="1">
      <alignment vertical="center" wrapText="1"/>
    </xf>
    <xf numFmtId="0" fontId="3" fillId="11" borderId="1" xfId="0" applyFont="1" applyFill="1" applyBorder="1" applyAlignment="1">
      <alignment horizontal="center" vertical="center"/>
    </xf>
    <xf numFmtId="0" fontId="3" fillId="3" borderId="5" xfId="0" applyFont="1" applyFill="1" applyBorder="1" applyAlignment="1">
      <alignment horizontal="center" vertical="center" wrapText="1"/>
    </xf>
    <xf numFmtId="0" fontId="16" fillId="9" borderId="1" xfId="0" applyFont="1" applyFill="1" applyBorder="1" applyAlignment="1">
      <alignment horizontal="center" vertical="center" wrapText="1"/>
    </xf>
    <xf numFmtId="0" fontId="16" fillId="15" borderId="1" xfId="0" applyFont="1" applyFill="1" applyBorder="1" applyAlignment="1">
      <alignment horizontal="center" vertical="center" wrapText="1"/>
    </xf>
    <xf numFmtId="0" fontId="16" fillId="17" borderId="1" xfId="0" applyFont="1" applyFill="1" applyBorder="1" applyAlignment="1">
      <alignment horizontal="center" vertical="center" wrapText="1"/>
    </xf>
    <xf numFmtId="0" fontId="3" fillId="0" borderId="1" xfId="0" applyFont="1" applyBorder="1" applyAlignment="1">
      <alignment horizontal="center" vertical="center"/>
    </xf>
    <xf numFmtId="0" fontId="16" fillId="14" borderId="1" xfId="0" applyFont="1" applyFill="1" applyBorder="1" applyAlignment="1">
      <alignment horizontal="center" vertical="center" wrapText="1"/>
    </xf>
    <xf numFmtId="0" fontId="16" fillId="10"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6" fillId="26" borderId="1" xfId="0" applyFont="1" applyFill="1" applyBorder="1" applyAlignment="1">
      <alignment horizontal="center" vertical="center" wrapText="1"/>
    </xf>
    <xf numFmtId="0" fontId="16" fillId="10" borderId="10" xfId="0" applyFont="1" applyFill="1" applyBorder="1" applyAlignment="1">
      <alignment horizontal="center" vertical="center" wrapText="1"/>
    </xf>
    <xf numFmtId="0" fontId="16" fillId="15" borderId="1" xfId="0" applyFont="1" applyFill="1" applyBorder="1" applyAlignment="1">
      <alignment horizontal="left" vertical="center" wrapText="1"/>
    </xf>
    <xf numFmtId="0" fontId="18" fillId="9" borderId="1" xfId="0" applyFont="1" applyFill="1" applyBorder="1" applyAlignment="1">
      <alignment horizontal="center" vertical="center" wrapText="1"/>
    </xf>
    <xf numFmtId="0" fontId="16" fillId="3" borderId="1" xfId="0" applyFont="1" applyFill="1" applyBorder="1" applyAlignment="1">
      <alignment horizontal="left" vertical="center" wrapText="1"/>
    </xf>
    <xf numFmtId="14" fontId="16" fillId="5"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16" fillId="3" borderId="1" xfId="0" applyFont="1" applyFill="1" applyBorder="1"/>
    <xf numFmtId="0" fontId="3" fillId="3" borderId="1" xfId="0" applyFont="1" applyFill="1" applyBorder="1" applyAlignment="1">
      <alignment horizontal="center" vertical="center"/>
    </xf>
    <xf numFmtId="0" fontId="3" fillId="3" borderId="51" xfId="0" applyFont="1" applyFill="1" applyBorder="1" applyAlignment="1">
      <alignment vertical="center" wrapText="1"/>
    </xf>
    <xf numFmtId="0" fontId="16" fillId="3" borderId="0" xfId="0" applyFont="1" applyFill="1" applyAlignment="1">
      <alignment wrapText="1"/>
    </xf>
    <xf numFmtId="0" fontId="3" fillId="3" borderId="0" xfId="0" applyFont="1" applyFill="1" applyAlignment="1">
      <alignment horizontal="center" vertical="center"/>
    </xf>
    <xf numFmtId="0" fontId="3" fillId="3" borderId="1" xfId="0" applyFont="1" applyFill="1" applyBorder="1" applyAlignment="1">
      <alignment vertical="center" wrapText="1"/>
    </xf>
    <xf numFmtId="0" fontId="16" fillId="27" borderId="0" xfId="0" applyFont="1" applyFill="1" applyAlignment="1">
      <alignment wrapText="1"/>
    </xf>
    <xf numFmtId="0" fontId="3" fillId="28" borderId="46" xfId="0" applyFont="1" applyFill="1" applyBorder="1" applyAlignment="1">
      <alignment horizontal="center" vertical="center" wrapText="1"/>
    </xf>
    <xf numFmtId="0" fontId="3" fillId="28" borderId="4" xfId="0" applyFont="1" applyFill="1" applyBorder="1" applyAlignment="1">
      <alignment horizontal="center" vertical="center" wrapText="1"/>
    </xf>
    <xf numFmtId="165" fontId="16" fillId="5" borderId="1" xfId="7" applyFont="1" applyFill="1" applyBorder="1" applyAlignment="1">
      <alignment horizontal="justify" vertical="center" wrapText="1"/>
    </xf>
    <xf numFmtId="14" fontId="16" fillId="5" borderId="1" xfId="0" applyNumberFormat="1" applyFont="1" applyFill="1" applyBorder="1" applyAlignment="1">
      <alignment horizontal="justify" vertical="center" wrapText="1"/>
    </xf>
    <xf numFmtId="0" fontId="16" fillId="29" borderId="1" xfId="0" applyFont="1" applyFill="1" applyBorder="1" applyAlignment="1">
      <alignment horizontal="center" vertical="center" wrapText="1"/>
    </xf>
    <xf numFmtId="165" fontId="16" fillId="29" borderId="1" xfId="7" applyFont="1" applyFill="1" applyBorder="1" applyAlignment="1">
      <alignment horizontal="justify" vertical="center" wrapText="1"/>
    </xf>
    <xf numFmtId="14" fontId="16" fillId="29" borderId="1" xfId="0" applyNumberFormat="1" applyFont="1" applyFill="1" applyBorder="1" applyAlignment="1">
      <alignment horizontal="justify" vertical="center" wrapText="1"/>
    </xf>
    <xf numFmtId="0" fontId="16" fillId="29" borderId="10" xfId="0" applyFont="1" applyFill="1" applyBorder="1" applyAlignment="1">
      <alignment horizontal="center" vertical="center" wrapText="1"/>
    </xf>
    <xf numFmtId="168" fontId="18" fillId="10" borderId="1" xfId="0" applyNumberFormat="1" applyFont="1" applyFill="1" applyBorder="1" applyAlignment="1">
      <alignment horizontal="right" vertical="center"/>
    </xf>
    <xf numFmtId="14" fontId="18" fillId="10" borderId="1" xfId="0" applyNumberFormat="1" applyFont="1" applyFill="1" applyBorder="1" applyAlignment="1">
      <alignment horizontal="center" vertical="center"/>
    </xf>
    <xf numFmtId="0" fontId="16" fillId="10" borderId="10" xfId="0" applyFont="1" applyFill="1" applyBorder="1" applyAlignment="1">
      <alignment horizontal="left" vertical="center" wrapText="1"/>
    </xf>
    <xf numFmtId="165" fontId="16" fillId="10" borderId="1" xfId="7" applyFont="1" applyFill="1" applyBorder="1" applyAlignment="1">
      <alignment horizontal="justify" vertical="center" wrapText="1"/>
    </xf>
    <xf numFmtId="0" fontId="16" fillId="10" borderId="1" xfId="0" applyFont="1" applyFill="1" applyBorder="1" applyAlignment="1">
      <alignment horizontal="justify" vertical="center" wrapText="1"/>
    </xf>
    <xf numFmtId="165" fontId="18" fillId="15" borderId="1" xfId="7" applyFont="1" applyFill="1" applyBorder="1" applyAlignment="1">
      <alignment horizontal="center" vertical="center"/>
    </xf>
    <xf numFmtId="167" fontId="18" fillId="15" borderId="1" xfId="7" applyNumberFormat="1" applyFont="1" applyFill="1" applyBorder="1" applyAlignment="1">
      <alignment horizontal="center" vertical="center"/>
    </xf>
    <xf numFmtId="165" fontId="18" fillId="15" borderId="10" xfId="7" applyFont="1" applyFill="1" applyBorder="1" applyAlignment="1">
      <alignment horizontal="center" vertical="center"/>
    </xf>
    <xf numFmtId="168" fontId="18" fillId="9" borderId="1" xfId="0" applyNumberFormat="1" applyFont="1" applyFill="1" applyBorder="1" applyAlignment="1">
      <alignment horizontal="right" vertical="center"/>
    </xf>
    <xf numFmtId="14" fontId="18" fillId="9" borderId="1" xfId="0" applyNumberFormat="1" applyFont="1" applyFill="1" applyBorder="1" applyAlignment="1">
      <alignment horizontal="center" vertical="center"/>
    </xf>
    <xf numFmtId="168" fontId="18" fillId="26" borderId="1" xfId="0" applyNumberFormat="1" applyFont="1" applyFill="1" applyBorder="1" applyAlignment="1">
      <alignment horizontal="right" vertical="center"/>
    </xf>
    <xf numFmtId="14" fontId="18" fillId="26" borderId="1" xfId="0" applyNumberFormat="1" applyFont="1" applyFill="1" applyBorder="1" applyAlignment="1">
      <alignment horizontal="center" vertical="center"/>
    </xf>
    <xf numFmtId="0" fontId="16" fillId="26" borderId="1" xfId="2" applyFont="1" applyFill="1" applyBorder="1" applyAlignment="1" applyProtection="1">
      <alignment vertical="center" wrapText="1"/>
    </xf>
    <xf numFmtId="0" fontId="16" fillId="30" borderId="1" xfId="0" applyFont="1" applyFill="1" applyBorder="1" applyAlignment="1">
      <alignment horizontal="center" vertical="center" wrapText="1"/>
    </xf>
    <xf numFmtId="0" fontId="16" fillId="31" borderId="48" xfId="0" applyFont="1" applyFill="1" applyBorder="1" applyAlignment="1">
      <alignment horizontal="center" vertical="center" wrapText="1"/>
    </xf>
    <xf numFmtId="0" fontId="16" fillId="31" borderId="1" xfId="0" applyFont="1" applyFill="1" applyBorder="1" applyAlignment="1">
      <alignment vertical="center" wrapText="1"/>
    </xf>
    <xf numFmtId="168" fontId="18" fillId="31" borderId="1" xfId="0" applyNumberFormat="1" applyFont="1" applyFill="1" applyBorder="1" applyAlignment="1">
      <alignment horizontal="right" vertical="center"/>
    </xf>
    <xf numFmtId="14" fontId="18" fillId="31" borderId="1" xfId="0" applyNumberFormat="1" applyFont="1" applyFill="1" applyBorder="1" applyAlignment="1">
      <alignment horizontal="center" vertical="center"/>
    </xf>
    <xf numFmtId="0" fontId="16" fillId="31" borderId="1" xfId="0" applyFont="1" applyFill="1" applyBorder="1" applyAlignment="1">
      <alignment horizontal="center" vertical="center" wrapText="1"/>
    </xf>
    <xf numFmtId="168" fontId="21" fillId="31" borderId="1" xfId="0" applyNumberFormat="1" applyFont="1" applyFill="1" applyBorder="1" applyAlignment="1">
      <alignment horizontal="right" vertical="center"/>
    </xf>
    <xf numFmtId="14" fontId="21" fillId="31" borderId="1" xfId="0" applyNumberFormat="1" applyFont="1" applyFill="1" applyBorder="1" applyAlignment="1">
      <alignment horizontal="center" vertical="center"/>
    </xf>
    <xf numFmtId="14" fontId="21" fillId="31" borderId="48" xfId="0" applyNumberFormat="1" applyFont="1" applyFill="1" applyBorder="1" applyAlignment="1">
      <alignment horizontal="center" vertical="center"/>
    </xf>
    <xf numFmtId="0" fontId="16" fillId="31" borderId="1" xfId="2" applyFont="1" applyFill="1" applyBorder="1" applyAlignment="1" applyProtection="1">
      <alignment vertical="center" wrapText="1"/>
    </xf>
    <xf numFmtId="0" fontId="16" fillId="11" borderId="1" xfId="0" applyFont="1" applyFill="1" applyBorder="1" applyAlignment="1">
      <alignment horizontal="center" vertical="center" wrapText="1"/>
    </xf>
    <xf numFmtId="165" fontId="4" fillId="11" borderId="10" xfId="7" applyFont="1" applyFill="1" applyBorder="1" applyAlignment="1">
      <alignment horizontal="center" vertical="center"/>
    </xf>
    <xf numFmtId="167" fontId="4" fillId="11" borderId="1" xfId="7" applyNumberFormat="1" applyFont="1" applyFill="1" applyBorder="1" applyAlignment="1">
      <alignment horizontal="center" vertical="center"/>
    </xf>
    <xf numFmtId="0" fontId="16" fillId="11" borderId="0" xfId="0" applyFont="1" applyFill="1" applyBorder="1" applyAlignment="1">
      <alignment horizontal="center" vertical="center" wrapText="1"/>
    </xf>
    <xf numFmtId="0" fontId="16" fillId="11" borderId="1" xfId="0" applyFont="1" applyFill="1" applyBorder="1" applyAlignment="1">
      <alignment vertical="center" wrapText="1"/>
    </xf>
    <xf numFmtId="0" fontId="16" fillId="32" borderId="1" xfId="0" applyFont="1" applyFill="1" applyBorder="1" applyAlignment="1">
      <alignment horizontal="center" vertical="center" wrapText="1"/>
    </xf>
    <xf numFmtId="164" fontId="16" fillId="32" borderId="1" xfId="8" applyFont="1" applyFill="1" applyBorder="1" applyAlignment="1">
      <alignment horizontal="center" vertical="center" wrapText="1"/>
    </xf>
    <xf numFmtId="14" fontId="16" fillId="32" borderId="1" xfId="0" applyNumberFormat="1" applyFont="1" applyFill="1" applyBorder="1" applyAlignment="1">
      <alignment horizontal="justify" vertical="center" wrapText="1"/>
    </xf>
    <xf numFmtId="0" fontId="16" fillId="32" borderId="1" xfId="0" applyFont="1" applyFill="1" applyBorder="1" applyAlignment="1">
      <alignment vertical="center" wrapText="1"/>
    </xf>
    <xf numFmtId="0" fontId="16" fillId="33" borderId="1" xfId="0" applyFont="1" applyFill="1" applyBorder="1" applyAlignment="1">
      <alignment horizontal="justify" vertical="center" wrapText="1"/>
    </xf>
    <xf numFmtId="165" fontId="16" fillId="33" borderId="1" xfId="7" applyFont="1" applyFill="1" applyBorder="1" applyAlignment="1">
      <alignment horizontal="justify" vertical="center" wrapText="1"/>
    </xf>
    <xf numFmtId="14" fontId="16" fillId="33" borderId="1" xfId="0" applyNumberFormat="1" applyFont="1" applyFill="1" applyBorder="1" applyAlignment="1">
      <alignment horizontal="justify" vertical="center" wrapText="1"/>
    </xf>
    <xf numFmtId="0" fontId="16" fillId="14" borderId="1" xfId="0" applyFont="1" applyFill="1" applyBorder="1" applyAlignment="1">
      <alignment horizontal="left" vertical="center" wrapText="1"/>
    </xf>
    <xf numFmtId="164" fontId="16" fillId="14" borderId="1" xfId="8" applyFont="1" applyFill="1" applyBorder="1" applyAlignment="1">
      <alignment horizontal="center" vertical="center" wrapText="1"/>
    </xf>
    <xf numFmtId="14" fontId="0" fillId="14" borderId="1" xfId="0" applyNumberFormat="1" applyFill="1" applyBorder="1" applyAlignment="1">
      <alignment horizontal="justify" vertical="center" wrapText="1"/>
    </xf>
    <xf numFmtId="0" fontId="3" fillId="32" borderId="1" xfId="0" applyFont="1" applyFill="1" applyBorder="1" applyAlignment="1">
      <alignment horizontal="center" vertical="center" wrapText="1"/>
    </xf>
    <xf numFmtId="0" fontId="3" fillId="14" borderId="1" xfId="0" applyFont="1" applyFill="1" applyBorder="1" applyAlignment="1">
      <alignment horizontal="center" vertical="center" wrapText="1"/>
    </xf>
    <xf numFmtId="0" fontId="18" fillId="15" borderId="1" xfId="0" applyFont="1" applyFill="1" applyBorder="1" applyAlignment="1">
      <alignment horizontal="center" vertical="center" wrapText="1"/>
    </xf>
    <xf numFmtId="0" fontId="18" fillId="15" borderId="10" xfId="0" applyFont="1" applyFill="1" applyBorder="1" applyAlignment="1">
      <alignment horizontal="center" vertical="center" wrapText="1"/>
    </xf>
    <xf numFmtId="0" fontId="16" fillId="34" borderId="1" xfId="0" applyFont="1" applyFill="1" applyBorder="1" applyAlignment="1">
      <alignment horizontal="center" vertical="center" wrapText="1"/>
    </xf>
    <xf numFmtId="167" fontId="18" fillId="34" borderId="1" xfId="7" applyNumberFormat="1" applyFont="1" applyFill="1" applyBorder="1" applyAlignment="1">
      <alignment horizontal="center" vertical="center"/>
    </xf>
    <xf numFmtId="167" fontId="18" fillId="34" borderId="50" xfId="7" applyNumberFormat="1" applyFont="1" applyFill="1" applyBorder="1" applyAlignment="1">
      <alignment vertical="center"/>
    </xf>
    <xf numFmtId="167" fontId="18" fillId="34" borderId="1" xfId="7" applyNumberFormat="1" applyFont="1" applyFill="1" applyBorder="1" applyAlignment="1">
      <alignment vertical="center"/>
    </xf>
    <xf numFmtId="167" fontId="18" fillId="34" borderId="1" xfId="7" applyNumberFormat="1" applyFont="1" applyFill="1" applyBorder="1" applyAlignment="1">
      <alignment horizontal="center" vertical="center" wrapText="1"/>
    </xf>
    <xf numFmtId="167" fontId="18" fillId="34" borderId="1" xfId="7" applyNumberFormat="1" applyFont="1" applyFill="1" applyBorder="1" applyAlignment="1">
      <alignment horizontal="justify" vertical="center" wrapText="1"/>
    </xf>
    <xf numFmtId="0" fontId="16" fillId="34" borderId="1" xfId="0" applyFont="1" applyFill="1" applyBorder="1" applyAlignment="1">
      <alignment vertical="center" wrapText="1"/>
    </xf>
    <xf numFmtId="164" fontId="16" fillId="34" borderId="10" xfId="8" applyFont="1" applyFill="1" applyBorder="1" applyAlignment="1">
      <alignment horizontal="right" vertical="center"/>
    </xf>
    <xf numFmtId="164" fontId="16" fillId="34" borderId="1" xfId="8" applyFont="1" applyFill="1" applyBorder="1" applyAlignment="1">
      <alignment horizontal="right" vertical="center"/>
    </xf>
    <xf numFmtId="164" fontId="18" fillId="34" borderId="10" xfId="8" applyFont="1" applyFill="1" applyBorder="1" applyAlignment="1">
      <alignment horizontal="right" vertical="center" wrapText="1"/>
    </xf>
    <xf numFmtId="0" fontId="16" fillId="29" borderId="1" xfId="0" applyFont="1" applyFill="1" applyBorder="1" applyAlignment="1">
      <alignment horizontal="center" vertical="center" wrapText="1"/>
    </xf>
    <xf numFmtId="0" fontId="16" fillId="0" borderId="1" xfId="0" applyFont="1" applyBorder="1" applyAlignment="1">
      <alignment horizontal="center" vertical="center"/>
    </xf>
    <xf numFmtId="0" fontId="0" fillId="0" borderId="0" xfId="0"/>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23" fillId="0" borderId="0" xfId="0" applyFont="1" applyBorder="1"/>
    <xf numFmtId="0" fontId="25" fillId="0" borderId="7" xfId="0" applyFont="1" applyBorder="1" applyAlignment="1">
      <alignment horizontal="center" vertical="center" wrapText="1"/>
    </xf>
    <xf numFmtId="0" fontId="23" fillId="0" borderId="0" xfId="0" applyFont="1" applyAlignment="1">
      <alignment horizontal="center" vertical="center"/>
    </xf>
    <xf numFmtId="0" fontId="23" fillId="0" borderId="0" xfId="0" applyFont="1" applyAlignment="1">
      <alignment vertical="center"/>
    </xf>
    <xf numFmtId="0" fontId="28" fillId="11" borderId="1" xfId="0" applyFont="1" applyFill="1" applyBorder="1" applyAlignment="1">
      <alignment horizontal="center" vertical="center" wrapText="1"/>
    </xf>
    <xf numFmtId="0" fontId="28" fillId="8" borderId="1" xfId="0" applyFont="1" applyFill="1" applyBorder="1" applyAlignment="1">
      <alignment horizontal="center" vertical="center" wrapText="1"/>
    </xf>
    <xf numFmtId="0" fontId="28" fillId="7" borderId="1" xfId="0" applyFont="1" applyFill="1" applyBorder="1" applyAlignment="1">
      <alignment horizontal="center" vertical="center" wrapText="1"/>
    </xf>
    <xf numFmtId="0" fontId="23" fillId="0" borderId="10" xfId="0" applyFont="1" applyBorder="1" applyAlignment="1">
      <alignment horizontal="center" vertical="center"/>
    </xf>
    <xf numFmtId="0" fontId="25" fillId="0" borderId="10" xfId="0" applyFont="1" applyBorder="1" applyAlignment="1">
      <alignment horizontal="center" vertical="center" wrapText="1"/>
    </xf>
    <xf numFmtId="0" fontId="23" fillId="4" borderId="52" xfId="0" applyFont="1" applyFill="1" applyBorder="1" applyAlignment="1">
      <alignment horizontal="center" vertical="center" wrapText="1"/>
    </xf>
    <xf numFmtId="0" fontId="25" fillId="0" borderId="10" xfId="0" applyFont="1" applyBorder="1" applyAlignment="1">
      <alignment horizontal="center" vertical="center"/>
    </xf>
    <xf numFmtId="0" fontId="23" fillId="0" borderId="24" xfId="0" applyFont="1" applyBorder="1" applyAlignment="1">
      <alignment horizontal="center" vertical="center" wrapText="1"/>
    </xf>
    <xf numFmtId="0" fontId="23" fillId="0" borderId="25" xfId="0" applyFont="1" applyBorder="1" applyAlignment="1">
      <alignment vertical="center" wrapText="1"/>
    </xf>
    <xf numFmtId="0" fontId="23" fillId="0" borderId="26" xfId="0" applyFont="1" applyBorder="1" applyAlignment="1">
      <alignment vertical="center" wrapText="1"/>
    </xf>
    <xf numFmtId="9" fontId="2" fillId="0" borderId="10" xfId="0" applyNumberFormat="1" applyFont="1" applyBorder="1" applyAlignment="1">
      <alignment horizontal="center" vertical="center" wrapText="1"/>
    </xf>
    <xf numFmtId="0" fontId="23" fillId="15" borderId="33" xfId="0" applyFont="1" applyFill="1" applyBorder="1" applyAlignment="1">
      <alignment horizontal="center" vertical="center" wrapText="1"/>
    </xf>
    <xf numFmtId="0" fontId="23" fillId="17" borderId="33" xfId="0" applyFont="1" applyFill="1" applyBorder="1" applyAlignment="1">
      <alignment horizontal="center" vertical="center" wrapText="1"/>
    </xf>
    <xf numFmtId="0" fontId="23" fillId="0" borderId="24" xfId="0" applyFont="1" applyBorder="1" applyAlignment="1">
      <alignment vertical="center" wrapText="1"/>
    </xf>
    <xf numFmtId="9" fontId="23" fillId="0" borderId="24" xfId="0" applyNumberFormat="1" applyFont="1" applyBorder="1" applyAlignment="1">
      <alignment horizontal="center" vertical="center"/>
    </xf>
    <xf numFmtId="9" fontId="23" fillId="0" borderId="25" xfId="0" applyNumberFormat="1" applyFont="1" applyBorder="1" applyAlignment="1">
      <alignment horizontal="center" vertical="center"/>
    </xf>
    <xf numFmtId="9" fontId="23" fillId="0" borderId="26" xfId="0" applyNumberFormat="1" applyFont="1" applyBorder="1" applyAlignment="1">
      <alignment horizontal="center" vertical="center"/>
    </xf>
    <xf numFmtId="0" fontId="23" fillId="15" borderId="25" xfId="0" applyFont="1" applyFill="1" applyBorder="1" applyAlignment="1">
      <alignment horizontal="center" vertical="center" wrapText="1"/>
    </xf>
    <xf numFmtId="0" fontId="23" fillId="18" borderId="25" xfId="0" applyFont="1" applyFill="1" applyBorder="1" applyAlignment="1">
      <alignment horizontal="center" vertical="center" wrapText="1"/>
    </xf>
    <xf numFmtId="0" fontId="23" fillId="14" borderId="33" xfId="0" applyFont="1" applyFill="1" applyBorder="1" applyAlignment="1">
      <alignment horizontal="center" vertical="center" wrapText="1"/>
    </xf>
    <xf numFmtId="0" fontId="23" fillId="3" borderId="25" xfId="0" applyFont="1" applyFill="1" applyBorder="1" applyAlignment="1">
      <alignment horizontal="center" vertical="center" wrapText="1"/>
    </xf>
    <xf numFmtId="9" fontId="25" fillId="0" borderId="24" xfId="0" applyNumberFormat="1" applyFont="1" applyBorder="1" applyAlignment="1">
      <alignment horizontal="center" vertical="center" wrapText="1"/>
    </xf>
    <xf numFmtId="9" fontId="25" fillId="0" borderId="25" xfId="0" applyNumberFormat="1" applyFont="1" applyBorder="1" applyAlignment="1">
      <alignment horizontal="center" vertical="center"/>
    </xf>
    <xf numFmtId="9" fontId="25" fillId="0" borderId="26" xfId="0" applyNumberFormat="1" applyFont="1" applyBorder="1" applyAlignment="1">
      <alignment horizontal="center" vertical="center"/>
    </xf>
    <xf numFmtId="0" fontId="23" fillId="0" borderId="19" xfId="0" applyFont="1" applyBorder="1" applyAlignment="1">
      <alignment vertical="center" wrapText="1"/>
    </xf>
    <xf numFmtId="9" fontId="23" fillId="0" borderId="20" xfId="0" applyNumberFormat="1" applyFont="1" applyBorder="1" applyAlignment="1">
      <alignment horizontal="center" vertical="center"/>
    </xf>
    <xf numFmtId="0" fontId="23" fillId="0" borderId="16" xfId="0" applyFont="1" applyBorder="1" applyAlignment="1">
      <alignment horizontal="center" vertical="center" wrapText="1"/>
    </xf>
    <xf numFmtId="0" fontId="23" fillId="0" borderId="19" xfId="0" applyFont="1" applyBorder="1" applyAlignment="1">
      <alignment horizontal="center" vertical="top" wrapText="1"/>
    </xf>
    <xf numFmtId="0" fontId="23" fillId="0" borderId="19" xfId="0" applyFont="1" applyBorder="1" applyAlignment="1">
      <alignment horizontal="center" vertical="center" wrapText="1"/>
    </xf>
    <xf numFmtId="0" fontId="23" fillId="0" borderId="21" xfId="0" applyFont="1" applyBorder="1" applyAlignment="1">
      <alignment vertical="center" wrapText="1"/>
    </xf>
    <xf numFmtId="9" fontId="23" fillId="0" borderId="18" xfId="0" applyNumberFormat="1" applyFont="1" applyBorder="1" applyAlignment="1">
      <alignment horizontal="center" vertical="center"/>
    </xf>
    <xf numFmtId="9" fontId="23" fillId="0" borderId="23" xfId="0" applyNumberFormat="1" applyFont="1" applyBorder="1" applyAlignment="1">
      <alignment horizontal="center" vertical="center"/>
    </xf>
    <xf numFmtId="0" fontId="23" fillId="0" borderId="25" xfId="2" applyFont="1" applyBorder="1" applyAlignment="1" applyProtection="1">
      <alignment vertical="center" wrapText="1"/>
    </xf>
    <xf numFmtId="9" fontId="23" fillId="0" borderId="0" xfId="0" applyNumberFormat="1" applyFont="1"/>
    <xf numFmtId="0" fontId="23" fillId="16" borderId="15" xfId="0" applyFont="1" applyFill="1" applyBorder="1" applyAlignment="1">
      <alignment horizontal="center" vertical="center" wrapText="1"/>
    </xf>
    <xf numFmtId="0" fontId="23" fillId="0" borderId="25" xfId="0" applyFont="1" applyBorder="1" applyAlignment="1">
      <alignment horizontal="center" wrapText="1"/>
    </xf>
    <xf numFmtId="9" fontId="25" fillId="0" borderId="24" xfId="0" applyNumberFormat="1" applyFont="1" applyBorder="1" applyAlignment="1">
      <alignment horizontal="center" vertical="center"/>
    </xf>
    <xf numFmtId="9" fontId="23" fillId="0" borderId="19" xfId="0" applyNumberFormat="1" applyFont="1" applyBorder="1" applyAlignment="1">
      <alignment horizontal="center" vertical="center"/>
    </xf>
    <xf numFmtId="0" fontId="28" fillId="3" borderId="6" xfId="0" applyFont="1" applyFill="1" applyBorder="1" applyAlignment="1">
      <alignment horizontal="center" vertical="center" wrapText="1"/>
    </xf>
    <xf numFmtId="9" fontId="23" fillId="0" borderId="19" xfId="0" applyNumberFormat="1" applyFont="1" applyBorder="1" applyAlignment="1">
      <alignment horizontal="center" vertical="center" wrapText="1"/>
    </xf>
    <xf numFmtId="9" fontId="23" fillId="0" borderId="21" xfId="0" applyNumberFormat="1" applyFont="1" applyBorder="1" applyAlignment="1">
      <alignment horizontal="center" vertical="center"/>
    </xf>
    <xf numFmtId="9" fontId="23" fillId="12" borderId="24" xfId="0" applyNumberFormat="1" applyFont="1" applyFill="1" applyBorder="1" applyAlignment="1">
      <alignment horizontal="center" vertical="center"/>
    </xf>
    <xf numFmtId="9" fontId="25" fillId="12" borderId="24" xfId="0" applyNumberFormat="1" applyFont="1" applyFill="1" applyBorder="1" applyAlignment="1">
      <alignment horizontal="center" vertical="center"/>
    </xf>
    <xf numFmtId="9" fontId="23" fillId="12" borderId="16" xfId="0" applyNumberFormat="1" applyFont="1" applyFill="1" applyBorder="1" applyAlignment="1">
      <alignment horizontal="center" vertical="center"/>
    </xf>
    <xf numFmtId="9" fontId="23" fillId="3" borderId="16" xfId="0" applyNumberFormat="1" applyFont="1" applyFill="1" applyBorder="1" applyAlignment="1">
      <alignment horizontal="center" vertical="center" wrapText="1"/>
    </xf>
    <xf numFmtId="9" fontId="23" fillId="0" borderId="37" xfId="0" applyNumberFormat="1" applyFont="1" applyBorder="1" applyAlignment="1">
      <alignment horizontal="center" vertical="center" wrapText="1"/>
    </xf>
    <xf numFmtId="9" fontId="23" fillId="0" borderId="16" xfId="0" applyNumberFormat="1" applyFont="1" applyBorder="1" applyAlignment="1">
      <alignment horizontal="center" vertical="center"/>
    </xf>
    <xf numFmtId="9" fontId="23" fillId="3" borderId="19" xfId="0" applyNumberFormat="1" applyFont="1" applyFill="1" applyBorder="1" applyAlignment="1">
      <alignment horizontal="center" vertical="center"/>
    </xf>
    <xf numFmtId="9" fontId="23" fillId="3" borderId="21" xfId="0" applyNumberFormat="1" applyFont="1" applyFill="1" applyBorder="1" applyAlignment="1">
      <alignment horizontal="center" vertical="center"/>
    </xf>
    <xf numFmtId="0" fontId="23" fillId="3" borderId="15" xfId="0" applyFont="1" applyFill="1" applyBorder="1" applyAlignment="1">
      <alignment horizontal="center" vertical="center" wrapText="1"/>
    </xf>
    <xf numFmtId="0" fontId="23" fillId="3" borderId="0" xfId="0" applyFont="1" applyFill="1"/>
    <xf numFmtId="9" fontId="25" fillId="0" borderId="10" xfId="0" applyNumberFormat="1" applyFont="1" applyBorder="1" applyAlignment="1">
      <alignment horizontal="center" vertical="center" wrapText="1"/>
    </xf>
    <xf numFmtId="0" fontId="16" fillId="0" borderId="1" xfId="0" applyFont="1" applyBorder="1" applyAlignment="1">
      <alignment horizontal="left" vertical="top" wrapText="1"/>
    </xf>
    <xf numFmtId="9" fontId="23" fillId="0" borderId="37" xfId="0" applyNumberFormat="1" applyFont="1" applyBorder="1" applyAlignment="1">
      <alignment horizontal="center" vertical="center"/>
    </xf>
    <xf numFmtId="0" fontId="3" fillId="0" borderId="27" xfId="0" applyFont="1" applyBorder="1" applyAlignment="1">
      <alignment vertical="center" wrapText="1"/>
    </xf>
    <xf numFmtId="0" fontId="3" fillId="0" borderId="28" xfId="0" applyFont="1" applyBorder="1" applyAlignment="1">
      <alignment vertical="center" wrapText="1"/>
    </xf>
    <xf numFmtId="0" fontId="3" fillId="0" borderId="44" xfId="0" applyFont="1" applyBorder="1" applyAlignment="1">
      <alignment vertical="center" wrapText="1"/>
    </xf>
    <xf numFmtId="0" fontId="3" fillId="0" borderId="45" xfId="0" applyFont="1" applyBorder="1" applyAlignment="1">
      <alignment vertical="center" wrapText="1"/>
    </xf>
    <xf numFmtId="0" fontId="23" fillId="10" borderId="13" xfId="0" applyFont="1" applyFill="1" applyBorder="1" applyAlignment="1">
      <alignment horizontal="center" vertical="center" wrapText="1"/>
    </xf>
    <xf numFmtId="9" fontId="23" fillId="3" borderId="19" xfId="0" applyNumberFormat="1" applyFont="1" applyFill="1" applyBorder="1" applyAlignment="1">
      <alignment horizontal="center" vertical="center" wrapText="1"/>
    </xf>
    <xf numFmtId="0" fontId="23" fillId="3" borderId="13" xfId="0" applyFont="1" applyFill="1" applyBorder="1" applyAlignment="1">
      <alignment horizontal="center" vertical="center" wrapText="1"/>
    </xf>
    <xf numFmtId="0" fontId="23" fillId="3" borderId="34" xfId="0" applyFont="1" applyFill="1" applyBorder="1" applyAlignment="1">
      <alignment horizontal="center" vertical="center" wrapText="1"/>
    </xf>
    <xf numFmtId="0" fontId="23" fillId="3" borderId="24" xfId="0" applyFont="1" applyFill="1" applyBorder="1" applyAlignment="1">
      <alignment horizontal="center" vertical="center" wrapText="1"/>
    </xf>
    <xf numFmtId="0" fontId="27" fillId="3" borderId="24" xfId="0" applyFont="1" applyFill="1" applyBorder="1" applyAlignment="1">
      <alignment horizontal="center" vertical="center" wrapText="1"/>
    </xf>
    <xf numFmtId="0" fontId="16" fillId="10" borderId="1" xfId="0" applyFont="1" applyFill="1" applyBorder="1" applyAlignment="1">
      <alignment horizontal="center" vertical="center" wrapText="1"/>
    </xf>
    <xf numFmtId="0" fontId="16" fillId="14" borderId="1" xfId="0" applyFont="1" applyFill="1" applyBorder="1" applyAlignment="1">
      <alignment horizontal="center" vertical="center" wrapText="1"/>
    </xf>
    <xf numFmtId="0" fontId="16" fillId="9" borderId="1" xfId="0" applyFont="1" applyFill="1" applyBorder="1" applyAlignment="1">
      <alignment horizontal="center" vertical="center" wrapText="1"/>
    </xf>
    <xf numFmtId="0" fontId="16" fillId="15" borderId="1" xfId="0" applyFont="1" applyFill="1" applyBorder="1" applyAlignment="1">
      <alignment horizontal="center" vertical="center" wrapText="1"/>
    </xf>
    <xf numFmtId="0" fontId="16" fillId="17"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28" fillId="0" borderId="7"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7" xfId="0" applyFont="1" applyBorder="1" applyAlignment="1">
      <alignment horizontal="center" vertical="center" wrapText="1"/>
    </xf>
    <xf numFmtId="0" fontId="16" fillId="30" borderId="1" xfId="0" applyFont="1" applyFill="1" applyBorder="1" applyAlignment="1">
      <alignment horizontal="center" vertical="center" wrapText="1"/>
    </xf>
    <xf numFmtId="0" fontId="16" fillId="31" borderId="1" xfId="0" applyFont="1" applyFill="1" applyBorder="1" applyAlignment="1">
      <alignment horizontal="center" vertical="center" wrapText="1"/>
    </xf>
    <xf numFmtId="0" fontId="16" fillId="31" borderId="48" xfId="0" applyFont="1" applyFill="1" applyBorder="1" applyAlignment="1">
      <alignment horizontal="center" vertical="center" wrapText="1"/>
    </xf>
    <xf numFmtId="0" fontId="16" fillId="5" borderId="10" xfId="0" applyFont="1" applyFill="1" applyBorder="1" applyAlignment="1">
      <alignment horizontal="center" vertical="center" wrapText="1"/>
    </xf>
    <xf numFmtId="0" fontId="16" fillId="10" borderId="10" xfId="0" applyFont="1" applyFill="1" applyBorder="1" applyAlignment="1">
      <alignment horizontal="center" vertical="center" wrapText="1"/>
    </xf>
    <xf numFmtId="0" fontId="16" fillId="33" borderId="1" xfId="0" applyFont="1" applyFill="1" applyBorder="1" applyAlignment="1">
      <alignment horizontal="center" vertical="center" wrapText="1"/>
    </xf>
    <xf numFmtId="0" fontId="16" fillId="26" borderId="6" xfId="0" applyFont="1" applyFill="1" applyBorder="1" applyAlignment="1">
      <alignment horizontal="center" vertical="center" wrapText="1"/>
    </xf>
    <xf numFmtId="0" fontId="16" fillId="26" borderId="6" xfId="0" applyFont="1" applyFill="1" applyBorder="1" applyAlignment="1">
      <alignment horizontal="center" vertical="center"/>
    </xf>
    <xf numFmtId="0" fontId="16" fillId="29" borderId="10" xfId="0" applyFont="1" applyFill="1" applyBorder="1" applyAlignment="1">
      <alignment horizontal="center" vertical="center" wrapText="1"/>
    </xf>
    <xf numFmtId="0" fontId="28" fillId="0" borderId="3" xfId="0" applyFont="1" applyBorder="1" applyAlignment="1">
      <alignment horizontal="center" vertical="center" wrapText="1"/>
    </xf>
    <xf numFmtId="0" fontId="28" fillId="11" borderId="48" xfId="0" applyFont="1" applyFill="1" applyBorder="1" applyAlignment="1">
      <alignment horizontal="center" vertical="center" wrapText="1"/>
    </xf>
    <xf numFmtId="0" fontId="28" fillId="8" borderId="48" xfId="0" applyFont="1" applyFill="1" applyBorder="1" applyAlignment="1">
      <alignment horizontal="center" vertical="center" wrapText="1"/>
    </xf>
    <xf numFmtId="0" fontId="28" fillId="7" borderId="48" xfId="0" applyFont="1" applyFill="1" applyBorder="1" applyAlignment="1">
      <alignment horizontal="center" vertical="center" wrapText="1"/>
    </xf>
    <xf numFmtId="0" fontId="28" fillId="3" borderId="5" xfId="0" applyFont="1" applyFill="1" applyBorder="1" applyAlignment="1">
      <alignment horizontal="center" vertical="center" wrapText="1"/>
    </xf>
    <xf numFmtId="0" fontId="28" fillId="0" borderId="0" xfId="0" applyFont="1" applyBorder="1" applyAlignment="1">
      <alignment horizontal="center" vertical="center" wrapText="1"/>
    </xf>
    <xf numFmtId="0" fontId="0" fillId="0" borderId="0" xfId="0" applyBorder="1"/>
    <xf numFmtId="0" fontId="25" fillId="0" borderId="1" xfId="0" applyFont="1" applyBorder="1" applyAlignment="1">
      <alignment horizontal="center" vertical="center"/>
    </xf>
    <xf numFmtId="0" fontId="16" fillId="15" borderId="1" xfId="0" applyFont="1" applyFill="1" applyBorder="1" applyAlignment="1">
      <alignment vertical="center" wrapText="1"/>
    </xf>
    <xf numFmtId="0" fontId="3" fillId="5" borderId="48" xfId="0" applyFont="1" applyFill="1" applyBorder="1" applyAlignment="1">
      <alignment horizontal="center" vertical="center" wrapText="1"/>
    </xf>
    <xf numFmtId="0" fontId="16" fillId="5" borderId="1" xfId="2" applyFont="1" applyFill="1" applyBorder="1" applyAlignment="1" applyProtection="1">
      <alignment vertical="center" wrapText="1"/>
    </xf>
    <xf numFmtId="0" fontId="0" fillId="0" borderId="0" xfId="0" applyFill="1"/>
    <xf numFmtId="0" fontId="16" fillId="5" borderId="6" xfId="0" applyFont="1" applyFill="1" applyBorder="1" applyAlignment="1">
      <alignment horizontal="center" vertical="center" wrapText="1"/>
    </xf>
    <xf numFmtId="9" fontId="0" fillId="0" borderId="1" xfId="0" applyNumberFormat="1" applyBorder="1"/>
    <xf numFmtId="0" fontId="0" fillId="0" borderId="1" xfId="0" applyBorder="1"/>
    <xf numFmtId="2" fontId="0" fillId="0" borderId="1" xfId="0" applyNumberFormat="1" applyBorder="1"/>
    <xf numFmtId="41" fontId="0" fillId="0" borderId="1" xfId="12" applyFont="1" applyBorder="1"/>
    <xf numFmtId="41" fontId="23" fillId="0" borderId="19" xfId="12" applyFont="1" applyBorder="1" applyAlignment="1">
      <alignment horizontal="center" vertical="center"/>
    </xf>
    <xf numFmtId="9" fontId="0" fillId="8" borderId="1" xfId="0" applyNumberFormat="1" applyFill="1" applyBorder="1"/>
    <xf numFmtId="0" fontId="25" fillId="0" borderId="10" xfId="0" applyFont="1" applyBorder="1" applyAlignment="1">
      <alignment horizontal="center" vertical="center" wrapText="1"/>
    </xf>
    <xf numFmtId="0" fontId="2" fillId="0" borderId="8" xfId="0" applyFont="1" applyBorder="1" applyAlignment="1">
      <alignment horizontal="left" vertical="top" wrapText="1"/>
    </xf>
    <xf numFmtId="0" fontId="25" fillId="0" borderId="8" xfId="0" applyFont="1" applyBorder="1" applyAlignment="1">
      <alignment horizontal="left" vertical="top"/>
    </xf>
    <xf numFmtId="0" fontId="25" fillId="0" borderId="7" xfId="0" applyFont="1" applyBorder="1" applyAlignment="1">
      <alignment horizontal="center" vertical="center" wrapText="1"/>
    </xf>
    <xf numFmtId="0" fontId="2" fillId="0" borderId="1" xfId="0" applyFont="1" applyBorder="1" applyAlignment="1">
      <alignment horizontal="center" vertical="center" wrapText="1"/>
    </xf>
    <xf numFmtId="9" fontId="0" fillId="0" borderId="1" xfId="0" applyNumberFormat="1" applyFill="1" applyBorder="1"/>
    <xf numFmtId="0" fontId="2" fillId="0" borderId="0" xfId="0" applyFont="1" applyAlignment="1">
      <alignment horizontal="center" wrapText="1"/>
    </xf>
    <xf numFmtId="0" fontId="2" fillId="0" borderId="6" xfId="0" applyFont="1" applyBorder="1" applyAlignment="1">
      <alignment horizontal="center" vertical="center" wrapText="1"/>
    </xf>
    <xf numFmtId="9" fontId="23" fillId="0" borderId="1" xfId="0" applyNumberFormat="1" applyFont="1" applyBorder="1" applyAlignment="1">
      <alignment horizontal="center" vertical="center"/>
    </xf>
    <xf numFmtId="0" fontId="16" fillId="14" borderId="1" xfId="0" applyFont="1" applyFill="1" applyBorder="1" applyAlignment="1">
      <alignment horizontal="center" vertical="center" wrapText="1"/>
    </xf>
    <xf numFmtId="0" fontId="16" fillId="9" borderId="1" xfId="0" applyFont="1" applyFill="1" applyBorder="1" applyAlignment="1">
      <alignment horizontal="center" vertical="center" wrapText="1"/>
    </xf>
    <xf numFmtId="0" fontId="16" fillId="15" borderId="1" xfId="0" applyFont="1" applyFill="1" applyBorder="1" applyAlignment="1">
      <alignment horizontal="center" vertical="center" wrapText="1"/>
    </xf>
    <xf numFmtId="0" fontId="16" fillId="17"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25" fillId="0" borderId="10" xfId="0" applyFont="1" applyBorder="1" applyAlignment="1">
      <alignment horizontal="center" vertical="center" wrapText="1"/>
    </xf>
    <xf numFmtId="0" fontId="25" fillId="0" borderId="7" xfId="0" applyFont="1" applyBorder="1" applyAlignment="1">
      <alignment horizontal="center" vertical="center" wrapText="1"/>
    </xf>
    <xf numFmtId="0" fontId="16" fillId="30" borderId="1" xfId="0" applyFont="1" applyFill="1" applyBorder="1" applyAlignment="1">
      <alignment horizontal="center" vertical="center" wrapText="1"/>
    </xf>
    <xf numFmtId="0" fontId="16" fillId="31" borderId="1" xfId="0" applyFont="1" applyFill="1" applyBorder="1" applyAlignment="1">
      <alignment horizontal="center" vertical="center" wrapText="1"/>
    </xf>
    <xf numFmtId="0" fontId="16" fillId="10" borderId="10" xfId="0" applyFont="1" applyFill="1" applyBorder="1" applyAlignment="1">
      <alignment horizontal="center" vertical="center" wrapText="1"/>
    </xf>
    <xf numFmtId="0" fontId="16" fillId="29" borderId="10" xfId="0" applyFont="1" applyFill="1" applyBorder="1" applyAlignment="1">
      <alignment horizontal="center" vertical="center" wrapText="1"/>
    </xf>
    <xf numFmtId="0" fontId="28" fillId="0" borderId="7" xfId="0" applyFont="1" applyBorder="1" applyAlignment="1">
      <alignment horizontal="center" vertical="center" wrapText="1"/>
    </xf>
    <xf numFmtId="0" fontId="16" fillId="5" borderId="1" xfId="0" applyFont="1" applyFill="1" applyBorder="1" applyAlignment="1">
      <alignment horizontal="center" vertical="center" wrapText="1"/>
    </xf>
    <xf numFmtId="0" fontId="16" fillId="10" borderId="1" xfId="0" applyFont="1" applyFill="1" applyBorder="1" applyAlignment="1">
      <alignment horizontal="center" vertical="center" wrapText="1"/>
    </xf>
    <xf numFmtId="0" fontId="16" fillId="9" borderId="1" xfId="0" applyFont="1" applyFill="1" applyBorder="1" applyAlignment="1">
      <alignment horizontal="center" vertical="center" wrapText="1"/>
    </xf>
    <xf numFmtId="0" fontId="16" fillId="15" borderId="1" xfId="0" applyFont="1" applyFill="1" applyBorder="1" applyAlignment="1">
      <alignment horizontal="center" vertical="center" wrapText="1"/>
    </xf>
    <xf numFmtId="0" fontId="16" fillId="17" borderId="1" xfId="0" applyFont="1" applyFill="1" applyBorder="1" applyAlignment="1">
      <alignment horizontal="center" vertical="center" wrapText="1"/>
    </xf>
    <xf numFmtId="0" fontId="16" fillId="14" borderId="1" xfId="0" applyFont="1" applyFill="1" applyBorder="1" applyAlignment="1">
      <alignment horizontal="center" vertical="center" wrapText="1"/>
    </xf>
    <xf numFmtId="0" fontId="2" fillId="0" borderId="8" xfId="0" applyFont="1" applyBorder="1" applyAlignment="1">
      <alignment horizontal="left" vertical="top" wrapText="1"/>
    </xf>
    <xf numFmtId="0" fontId="25" fillId="0" borderId="8" xfId="0" applyFont="1" applyBorder="1" applyAlignment="1">
      <alignment horizontal="left" vertical="top"/>
    </xf>
    <xf numFmtId="0" fontId="25" fillId="0" borderId="10"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1" xfId="0" applyFont="1" applyBorder="1" applyAlignment="1">
      <alignment horizontal="center" vertical="center" wrapText="1"/>
    </xf>
    <xf numFmtId="0" fontId="16" fillId="29" borderId="10" xfId="0" applyFont="1" applyFill="1" applyBorder="1" applyAlignment="1">
      <alignment horizontal="center" vertical="center" wrapText="1"/>
    </xf>
    <xf numFmtId="0" fontId="3" fillId="4" borderId="49" xfId="0" applyFont="1" applyFill="1" applyBorder="1" applyAlignment="1">
      <alignment horizontal="center" vertical="center" wrapText="1"/>
    </xf>
    <xf numFmtId="0" fontId="3" fillId="15" borderId="48" xfId="0" applyFont="1" applyFill="1" applyBorder="1" applyAlignment="1">
      <alignment horizontal="center" vertical="center" wrapText="1"/>
    </xf>
    <xf numFmtId="0" fontId="16" fillId="26" borderId="6" xfId="0" applyFont="1" applyFill="1" applyBorder="1" applyAlignment="1">
      <alignment horizontal="center" vertical="center" wrapText="1"/>
    </xf>
    <xf numFmtId="0" fontId="16" fillId="26" borderId="6" xfId="0" applyFont="1" applyFill="1" applyBorder="1" applyAlignment="1">
      <alignment horizontal="center" vertical="center"/>
    </xf>
    <xf numFmtId="0" fontId="16" fillId="33" borderId="1" xfId="0" applyFont="1" applyFill="1" applyBorder="1" applyAlignment="1">
      <alignment horizontal="center" vertical="center" wrapText="1"/>
    </xf>
    <xf numFmtId="0" fontId="16" fillId="5" borderId="10" xfId="0" applyFont="1" applyFill="1" applyBorder="1" applyAlignment="1">
      <alignment horizontal="center" vertical="center" wrapText="1"/>
    </xf>
    <xf numFmtId="0" fontId="16" fillId="10" borderId="10" xfId="0" applyFont="1" applyFill="1" applyBorder="1" applyAlignment="1">
      <alignment horizontal="center" vertical="center" wrapText="1"/>
    </xf>
    <xf numFmtId="0" fontId="16" fillId="31" borderId="48" xfId="0" applyFont="1" applyFill="1" applyBorder="1" applyAlignment="1">
      <alignment horizontal="center" vertical="center" wrapText="1"/>
    </xf>
    <xf numFmtId="0" fontId="16" fillId="31" borderId="1" xfId="0" applyFont="1" applyFill="1" applyBorder="1" applyAlignment="1">
      <alignment horizontal="center" vertical="center" wrapText="1"/>
    </xf>
    <xf numFmtId="0" fontId="16" fillId="30" borderId="1" xfId="0" applyFont="1" applyFill="1" applyBorder="1" applyAlignment="1">
      <alignment horizontal="center" vertical="center" wrapText="1"/>
    </xf>
    <xf numFmtId="0" fontId="28" fillId="0" borderId="7" xfId="0" applyFont="1" applyBorder="1" applyAlignment="1">
      <alignment horizontal="center" vertical="center" wrapText="1"/>
    </xf>
    <xf numFmtId="0" fontId="0" fillId="0" borderId="48" xfId="0" applyBorder="1" applyAlignment="1">
      <alignment horizontal="center" vertical="center"/>
    </xf>
    <xf numFmtId="0" fontId="3" fillId="3" borderId="1" xfId="0" applyFont="1" applyFill="1" applyBorder="1" applyAlignment="1">
      <alignment horizontal="center" vertical="center" wrapText="1"/>
    </xf>
    <xf numFmtId="0" fontId="3" fillId="3" borderId="49" xfId="0" applyFont="1" applyFill="1" applyBorder="1" applyAlignment="1">
      <alignment horizontal="center" vertical="center" wrapText="1"/>
    </xf>
    <xf numFmtId="0" fontId="3" fillId="3" borderId="48" xfId="0" applyFont="1" applyFill="1" applyBorder="1" applyAlignment="1">
      <alignment horizontal="center" vertical="center" wrapText="1"/>
    </xf>
    <xf numFmtId="0" fontId="3" fillId="3" borderId="10" xfId="0" applyFont="1" applyFill="1" applyBorder="1" applyAlignment="1">
      <alignment horizontal="left" vertical="center" wrapText="1"/>
    </xf>
    <xf numFmtId="0" fontId="3" fillId="3" borderId="49" xfId="0" applyFont="1" applyFill="1" applyBorder="1" applyAlignment="1">
      <alignment horizontal="left" vertical="center" wrapText="1"/>
    </xf>
    <xf numFmtId="0" fontId="3" fillId="3" borderId="48" xfId="0" applyFont="1" applyFill="1" applyBorder="1" applyAlignment="1">
      <alignment horizontal="left" vertical="center" wrapText="1"/>
    </xf>
    <xf numFmtId="9" fontId="0" fillId="0" borderId="1" xfId="12" applyNumberFormat="1" applyFont="1" applyBorder="1"/>
    <xf numFmtId="0" fontId="22" fillId="0" borderId="0" xfId="0" applyFont="1" applyAlignment="1">
      <alignment horizontal="center"/>
    </xf>
    <xf numFmtId="2" fontId="0" fillId="35" borderId="1" xfId="0" applyNumberFormat="1" applyFill="1" applyBorder="1"/>
    <xf numFmtId="0" fontId="3" fillId="3" borderId="0" xfId="0" applyFont="1" applyFill="1" applyAlignment="1">
      <alignment vertical="center"/>
    </xf>
    <xf numFmtId="9" fontId="16" fillId="3" borderId="0" xfId="0" applyNumberFormat="1" applyFont="1" applyFill="1"/>
    <xf numFmtId="169" fontId="16" fillId="3" borderId="0" xfId="13" applyNumberFormat="1" applyFont="1" applyFill="1"/>
    <xf numFmtId="0" fontId="16" fillId="3" borderId="1" xfId="0" applyFont="1" applyFill="1" applyBorder="1" applyAlignment="1">
      <alignment wrapText="1"/>
    </xf>
    <xf numFmtId="0" fontId="3" fillId="22" borderId="1" xfId="0" applyFont="1" applyFill="1" applyBorder="1" applyAlignment="1">
      <alignment vertical="center" wrapText="1"/>
    </xf>
    <xf numFmtId="2" fontId="0" fillId="0" borderId="0" xfId="0" applyNumberFormat="1"/>
    <xf numFmtId="9" fontId="0" fillId="0" borderId="1" xfId="14" applyFont="1" applyBorder="1"/>
    <xf numFmtId="9" fontId="0" fillId="0" borderId="1" xfId="14" applyFont="1" applyFill="1" applyBorder="1"/>
    <xf numFmtId="9" fontId="29" fillId="0" borderId="0" xfId="14" applyFont="1"/>
    <xf numFmtId="0" fontId="16" fillId="5" borderId="1" xfId="0" applyFont="1" applyFill="1" applyBorder="1" applyAlignment="1">
      <alignment horizontal="center" vertical="center" wrapText="1"/>
    </xf>
    <xf numFmtId="0" fontId="16" fillId="10" borderId="1" xfId="0" applyFont="1" applyFill="1" applyBorder="1" applyAlignment="1">
      <alignment horizontal="center" vertical="center" wrapText="1"/>
    </xf>
    <xf numFmtId="0" fontId="16" fillId="9" borderId="1" xfId="0" applyFont="1" applyFill="1" applyBorder="1" applyAlignment="1">
      <alignment horizontal="center" vertical="center" wrapText="1"/>
    </xf>
    <xf numFmtId="0" fontId="16" fillId="15" borderId="1" xfId="0" applyFont="1" applyFill="1" applyBorder="1" applyAlignment="1">
      <alignment horizontal="center" vertical="center" wrapText="1"/>
    </xf>
    <xf numFmtId="0" fontId="16" fillId="17" borderId="1" xfId="0" applyFont="1" applyFill="1" applyBorder="1" applyAlignment="1">
      <alignment horizontal="center" vertical="center" wrapText="1"/>
    </xf>
    <xf numFmtId="0" fontId="16" fillId="14" borderId="1" xfId="0" applyFont="1" applyFill="1" applyBorder="1" applyAlignment="1">
      <alignment horizontal="center" vertical="center" wrapText="1"/>
    </xf>
    <xf numFmtId="0" fontId="2" fillId="0" borderId="8" xfId="0" applyFont="1" applyBorder="1" applyAlignment="1">
      <alignment horizontal="left" vertical="top" wrapText="1"/>
    </xf>
    <xf numFmtId="0" fontId="25" fillId="0" borderId="8" xfId="0" applyFont="1" applyBorder="1" applyAlignment="1">
      <alignment horizontal="left" vertical="top"/>
    </xf>
    <xf numFmtId="0" fontId="25" fillId="0" borderId="10"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1" xfId="0" applyFont="1" applyBorder="1" applyAlignment="1">
      <alignment horizontal="center" vertical="center" wrapText="1"/>
    </xf>
    <xf numFmtId="0" fontId="16" fillId="29" borderId="10" xfId="0" applyFont="1" applyFill="1" applyBorder="1" applyAlignment="1">
      <alignment horizontal="center" vertical="center" wrapText="1"/>
    </xf>
    <xf numFmtId="0" fontId="3" fillId="4" borderId="49" xfId="0" applyFont="1" applyFill="1" applyBorder="1" applyAlignment="1">
      <alignment horizontal="center" vertical="center" wrapText="1"/>
    </xf>
    <xf numFmtId="0" fontId="3" fillId="15" borderId="48" xfId="0" applyFont="1" applyFill="1" applyBorder="1" applyAlignment="1">
      <alignment horizontal="center" vertical="center" wrapText="1"/>
    </xf>
    <xf numFmtId="0" fontId="16" fillId="26" borderId="6" xfId="0" applyFont="1" applyFill="1" applyBorder="1" applyAlignment="1">
      <alignment horizontal="center" vertical="center" wrapText="1"/>
    </xf>
    <xf numFmtId="0" fontId="16" fillId="26" borderId="6" xfId="0" applyFont="1" applyFill="1" applyBorder="1" applyAlignment="1">
      <alignment horizontal="center" vertical="center"/>
    </xf>
    <xf numFmtId="0" fontId="16" fillId="33" borderId="1" xfId="0" applyFont="1" applyFill="1" applyBorder="1" applyAlignment="1">
      <alignment horizontal="center" vertical="center" wrapText="1"/>
    </xf>
    <xf numFmtId="0" fontId="16" fillId="5" borderId="10" xfId="0" applyFont="1" applyFill="1" applyBorder="1" applyAlignment="1">
      <alignment horizontal="center" vertical="center" wrapText="1"/>
    </xf>
    <xf numFmtId="0" fontId="16" fillId="10" borderId="10" xfId="0" applyFont="1" applyFill="1" applyBorder="1" applyAlignment="1">
      <alignment horizontal="center" vertical="center" wrapText="1"/>
    </xf>
    <xf numFmtId="0" fontId="16" fillId="31" borderId="48" xfId="0" applyFont="1" applyFill="1" applyBorder="1" applyAlignment="1">
      <alignment horizontal="center" vertical="center" wrapText="1"/>
    </xf>
    <xf numFmtId="0" fontId="16" fillId="31" borderId="1" xfId="0" applyFont="1" applyFill="1" applyBorder="1" applyAlignment="1">
      <alignment horizontal="center" vertical="center" wrapText="1"/>
    </xf>
    <xf numFmtId="0" fontId="16" fillId="30" borderId="1" xfId="0" applyFont="1" applyFill="1" applyBorder="1" applyAlignment="1">
      <alignment horizontal="center" vertical="center" wrapText="1"/>
    </xf>
    <xf numFmtId="0" fontId="28" fillId="0" borderId="7" xfId="0" applyFont="1" applyBorder="1" applyAlignment="1">
      <alignment horizontal="center" vertical="center" wrapText="1"/>
    </xf>
    <xf numFmtId="0" fontId="22" fillId="0" borderId="0" xfId="0" applyFont="1" applyAlignment="1">
      <alignment horizontal="center"/>
    </xf>
    <xf numFmtId="0" fontId="16" fillId="10" borderId="1" xfId="0" applyFont="1" applyFill="1" applyBorder="1" applyAlignment="1">
      <alignment horizontal="center" vertical="center" wrapText="1"/>
    </xf>
    <xf numFmtId="0" fontId="16" fillId="14" borderId="1" xfId="0" applyFont="1" applyFill="1" applyBorder="1" applyAlignment="1">
      <alignment horizontal="center" vertical="center" wrapText="1"/>
    </xf>
    <xf numFmtId="0" fontId="16" fillId="9" borderId="1" xfId="0" applyFont="1" applyFill="1" applyBorder="1" applyAlignment="1">
      <alignment horizontal="center" vertical="center" wrapText="1"/>
    </xf>
    <xf numFmtId="0" fontId="16" fillId="15" borderId="1" xfId="0" applyFont="1" applyFill="1" applyBorder="1" applyAlignment="1">
      <alignment horizontal="center" vertical="center" wrapText="1"/>
    </xf>
    <xf numFmtId="0" fontId="16" fillId="17"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25" fillId="0" borderId="10" xfId="0" applyFont="1" applyBorder="1" applyAlignment="1">
      <alignment horizontal="center" vertical="center" wrapText="1"/>
    </xf>
    <xf numFmtId="0" fontId="16" fillId="30" borderId="1" xfId="0" applyFont="1" applyFill="1" applyBorder="1" applyAlignment="1">
      <alignment horizontal="center" vertical="center" wrapText="1"/>
    </xf>
    <xf numFmtId="0" fontId="16" fillId="31" borderId="1" xfId="0" applyFont="1" applyFill="1" applyBorder="1" applyAlignment="1">
      <alignment horizontal="center" vertical="center" wrapText="1"/>
    </xf>
    <xf numFmtId="0" fontId="16" fillId="31" borderId="48" xfId="0" applyFont="1" applyFill="1" applyBorder="1" applyAlignment="1">
      <alignment horizontal="center" vertical="center" wrapText="1"/>
    </xf>
    <xf numFmtId="0" fontId="16" fillId="5" borderId="10" xfId="0" applyFont="1" applyFill="1" applyBorder="1" applyAlignment="1">
      <alignment horizontal="center" vertical="center" wrapText="1"/>
    </xf>
    <xf numFmtId="0" fontId="16" fillId="10" borderId="10" xfId="0" applyFont="1" applyFill="1" applyBorder="1" applyAlignment="1">
      <alignment horizontal="center" vertical="center" wrapText="1"/>
    </xf>
    <xf numFmtId="0" fontId="16" fillId="33" borderId="1" xfId="0" applyFont="1" applyFill="1" applyBorder="1" applyAlignment="1">
      <alignment horizontal="center" vertical="center" wrapText="1"/>
    </xf>
    <xf numFmtId="0" fontId="16" fillId="26" borderId="6" xfId="0" applyFont="1" applyFill="1" applyBorder="1" applyAlignment="1">
      <alignment horizontal="center" vertical="center" wrapText="1"/>
    </xf>
    <xf numFmtId="0" fontId="16" fillId="26" borderId="6" xfId="0" applyFont="1" applyFill="1" applyBorder="1" applyAlignment="1">
      <alignment horizontal="center" vertical="center"/>
    </xf>
    <xf numFmtId="0" fontId="16" fillId="29" borderId="10" xfId="0" applyFont="1" applyFill="1" applyBorder="1" applyAlignment="1">
      <alignment horizontal="center" vertical="center" wrapText="1"/>
    </xf>
    <xf numFmtId="0" fontId="0" fillId="0" borderId="10" xfId="0" applyBorder="1" applyAlignment="1">
      <alignment horizontal="center" vertical="center" wrapText="1"/>
    </xf>
    <xf numFmtId="9" fontId="0" fillId="0" borderId="1" xfId="0" applyNumberFormat="1" applyBorder="1" applyAlignment="1">
      <alignment horizontal="center" vertical="center"/>
    </xf>
    <xf numFmtId="9" fontId="0" fillId="0" borderId="1" xfId="14" applyFont="1" applyBorder="1" applyAlignment="1">
      <alignment horizontal="center" vertical="center"/>
    </xf>
    <xf numFmtId="2" fontId="0" fillId="0" borderId="1" xfId="0" applyNumberFormat="1" applyBorder="1" applyAlignment="1">
      <alignment horizontal="center" vertical="center"/>
    </xf>
    <xf numFmtId="9" fontId="0" fillId="0" borderId="1" xfId="12" applyNumberFormat="1" applyFont="1" applyBorder="1" applyAlignment="1">
      <alignment horizontal="center" vertical="center"/>
    </xf>
    <xf numFmtId="9" fontId="0" fillId="0" borderId="1" xfId="14" applyFont="1" applyFill="1" applyBorder="1" applyAlignment="1">
      <alignment horizontal="center" vertical="center"/>
    </xf>
    <xf numFmtId="9" fontId="0" fillId="0" borderId="1" xfId="0" applyNumberFormat="1" applyFill="1" applyBorder="1" applyAlignment="1">
      <alignment horizontal="center" vertical="center"/>
    </xf>
    <xf numFmtId="0" fontId="0" fillId="0" borderId="0" xfId="0" applyAlignment="1">
      <alignment horizontal="center" vertical="center"/>
    </xf>
    <xf numFmtId="9" fontId="0" fillId="8" borderId="1" xfId="12" applyNumberFormat="1" applyFont="1" applyFill="1" applyBorder="1" applyAlignment="1">
      <alignment horizontal="center" vertical="center"/>
    </xf>
    <xf numFmtId="9" fontId="0" fillId="8" borderId="1" xfId="0" applyNumberFormat="1" applyFill="1" applyBorder="1" applyAlignment="1">
      <alignment horizontal="center" vertical="center"/>
    </xf>
    <xf numFmtId="9" fontId="0" fillId="8" borderId="1" xfId="14" applyFont="1" applyFill="1" applyBorder="1" applyAlignment="1">
      <alignment horizontal="center" vertical="center"/>
    </xf>
    <xf numFmtId="0" fontId="16" fillId="0" borderId="0" xfId="0" applyFont="1" applyBorder="1" applyAlignment="1">
      <alignment vertical="center"/>
    </xf>
    <xf numFmtId="0" fontId="16" fillId="0" borderId="3" xfId="0" applyFont="1" applyBorder="1" applyAlignment="1">
      <alignment vertical="center"/>
    </xf>
    <xf numFmtId="0" fontId="1" fillId="0" borderId="1" xfId="0" applyFont="1" applyBorder="1" applyAlignment="1">
      <alignment horizontal="center" vertical="center"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6" xfId="0" applyFont="1" applyBorder="1" applyAlignment="1">
      <alignment horizontal="justify" vertical="center" wrapText="1"/>
    </xf>
    <xf numFmtId="0" fontId="9" fillId="0" borderId="8" xfId="0" applyFont="1" applyBorder="1" applyAlignment="1">
      <alignment horizontal="justify" vertical="center" wrapText="1"/>
    </xf>
    <xf numFmtId="0" fontId="10" fillId="0" borderId="1" xfId="0" applyFont="1" applyBorder="1" applyAlignment="1">
      <alignment horizontal="left" vertical="top" wrapText="1"/>
    </xf>
    <xf numFmtId="0" fontId="9" fillId="0" borderId="6" xfId="0" applyFont="1" applyBorder="1" applyAlignment="1">
      <alignment horizontal="left" vertical="justify" wrapText="1"/>
    </xf>
    <xf numFmtId="0" fontId="9" fillId="0" borderId="7" xfId="0" applyFont="1" applyBorder="1" applyAlignment="1">
      <alignment horizontal="left" vertical="justify" wrapText="1"/>
    </xf>
    <xf numFmtId="0" fontId="9" fillId="0" borderId="8" xfId="0" applyFont="1" applyBorder="1" applyAlignment="1">
      <alignment horizontal="left" vertical="justify"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17" fontId="1" fillId="0" borderId="1" xfId="0" applyNumberFormat="1" applyFont="1" applyBorder="1" applyAlignment="1">
      <alignment horizontal="center" vertical="center" wrapText="1"/>
    </xf>
    <xf numFmtId="0" fontId="1" fillId="0" borderId="39" xfId="0" applyFont="1" applyBorder="1" applyAlignment="1">
      <alignment horizontal="left" vertical="top" wrapText="1"/>
    </xf>
    <xf numFmtId="0" fontId="1" fillId="0" borderId="27" xfId="0" applyFont="1" applyBorder="1" applyAlignment="1">
      <alignment horizontal="left" vertical="top" wrapText="1"/>
    </xf>
    <xf numFmtId="0" fontId="1" fillId="0" borderId="28" xfId="0" applyFont="1" applyBorder="1" applyAlignment="1">
      <alignment horizontal="left" vertical="top" wrapText="1"/>
    </xf>
    <xf numFmtId="0" fontId="1" fillId="0" borderId="41" xfId="0" applyFont="1" applyBorder="1" applyAlignment="1">
      <alignment horizontal="left" vertical="top" wrapText="1"/>
    </xf>
    <xf numFmtId="0" fontId="1" fillId="0" borderId="0" xfId="0" applyFont="1" applyAlignment="1">
      <alignment horizontal="left" vertical="top" wrapText="1"/>
    </xf>
    <xf numFmtId="0" fontId="1" fillId="0" borderId="42" xfId="0" applyFont="1" applyBorder="1" applyAlignment="1">
      <alignment horizontal="left" vertical="top" wrapText="1"/>
    </xf>
    <xf numFmtId="0" fontId="1" fillId="0" borderId="43" xfId="0" applyFont="1" applyBorder="1" applyAlignment="1">
      <alignment horizontal="left" vertical="top" wrapText="1"/>
    </xf>
    <xf numFmtId="0" fontId="1" fillId="0" borderId="44" xfId="0" applyFont="1" applyBorder="1" applyAlignment="1">
      <alignment horizontal="left" vertical="top" wrapText="1"/>
    </xf>
    <xf numFmtId="0" fontId="1" fillId="0" borderId="45" xfId="0" applyFont="1" applyBorder="1" applyAlignment="1">
      <alignment horizontal="left" vertical="top" wrapText="1"/>
    </xf>
    <xf numFmtId="0" fontId="10" fillId="0" borderId="1" xfId="0" applyFont="1" applyBorder="1" applyAlignment="1">
      <alignment horizontal="center" vertical="justify" wrapText="1"/>
    </xf>
    <xf numFmtId="0" fontId="10" fillId="0" borderId="6" xfId="0" applyFont="1" applyBorder="1" applyAlignment="1">
      <alignment horizontal="center" vertical="justify" wrapText="1"/>
    </xf>
    <xf numFmtId="0" fontId="10" fillId="0" borderId="7" xfId="0" applyFont="1" applyBorder="1" applyAlignment="1">
      <alignment horizontal="center" vertical="justify" wrapText="1"/>
    </xf>
    <xf numFmtId="0" fontId="10" fillId="0" borderId="8" xfId="0" applyFont="1" applyBorder="1" applyAlignment="1">
      <alignment horizontal="center" vertical="justify" wrapText="1"/>
    </xf>
    <xf numFmtId="0" fontId="2" fillId="0" borderId="1"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1" xfId="0" applyFont="1" applyBorder="1" applyAlignment="1">
      <alignment horizontal="center" vertical="center" wrapText="1"/>
    </xf>
    <xf numFmtId="0" fontId="9" fillId="0" borderId="7" xfId="0" applyFont="1" applyBorder="1" applyAlignment="1">
      <alignment horizontal="justify" vertical="center" wrapText="1"/>
    </xf>
    <xf numFmtId="1" fontId="2" fillId="0" borderId="1" xfId="0" applyNumberFormat="1" applyFont="1" applyBorder="1" applyAlignment="1">
      <alignment horizontal="center" vertical="center"/>
    </xf>
    <xf numFmtId="0" fontId="11" fillId="0" borderId="1" xfId="2" applyFont="1" applyBorder="1" applyAlignment="1" applyProtection="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xf>
    <xf numFmtId="0" fontId="10" fillId="25" borderId="1" xfId="0" applyFont="1" applyFill="1" applyBorder="1" applyAlignment="1">
      <alignment horizontal="justify" vertical="center" wrapText="1"/>
    </xf>
    <xf numFmtId="9" fontId="2" fillId="0" borderId="1" xfId="0" applyNumberFormat="1" applyFont="1" applyBorder="1" applyAlignment="1">
      <alignment horizontal="center" vertical="center"/>
    </xf>
    <xf numFmtId="0" fontId="2" fillId="0" borderId="1" xfId="0" applyFont="1" applyBorder="1" applyAlignment="1">
      <alignment horizontal="center" vertical="center"/>
    </xf>
    <xf numFmtId="1" fontId="2" fillId="0" borderId="1" xfId="6" applyNumberFormat="1" applyFont="1" applyFill="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center"/>
    </xf>
    <xf numFmtId="0" fontId="9" fillId="21" borderId="1" xfId="0" applyFont="1" applyFill="1" applyBorder="1" applyAlignment="1">
      <alignment horizontal="center" vertical="center" wrapText="1"/>
    </xf>
    <xf numFmtId="0" fontId="11" fillId="0" borderId="1" xfId="2" applyFont="1" applyBorder="1" applyAlignment="1" applyProtection="1">
      <alignment horizontal="center" wrapText="1"/>
    </xf>
    <xf numFmtId="0" fontId="10" fillId="20"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xf>
    <xf numFmtId="0" fontId="9" fillId="0" borderId="1" xfId="0" applyFont="1" applyBorder="1" applyAlignment="1">
      <alignment horizontal="justify" vertical="center" wrapText="1"/>
    </xf>
    <xf numFmtId="0" fontId="13" fillId="0" borderId="1" xfId="0" applyFont="1" applyBorder="1" applyAlignment="1">
      <alignment horizontal="center" vertical="center" wrapText="1"/>
    </xf>
    <xf numFmtId="0" fontId="10" fillId="24" borderId="1" xfId="0" applyFont="1" applyFill="1" applyBorder="1" applyAlignment="1">
      <alignment horizontal="center" vertical="center" wrapText="1"/>
    </xf>
    <xf numFmtId="0" fontId="9" fillId="0" borderId="1" xfId="0" applyFont="1" applyBorder="1" applyAlignment="1">
      <alignment horizontal="justify" vertical="center"/>
    </xf>
    <xf numFmtId="0" fontId="10" fillId="21" borderId="1" xfId="0" applyFont="1" applyFill="1" applyBorder="1" applyAlignment="1">
      <alignment horizontal="center" vertical="center" wrapText="1"/>
    </xf>
    <xf numFmtId="0" fontId="10" fillId="0" borderId="8" xfId="2" applyFont="1" applyBorder="1" applyAlignment="1" applyProtection="1">
      <alignment horizontal="center" vertical="center" wrapText="1"/>
    </xf>
    <xf numFmtId="0" fontId="10" fillId="0" borderId="1" xfId="2" applyFont="1" applyBorder="1" applyAlignment="1" applyProtection="1">
      <alignment horizontal="center" vertical="center" wrapText="1"/>
    </xf>
    <xf numFmtId="0" fontId="10" fillId="0" borderId="6" xfId="2" applyFont="1" applyBorder="1" applyAlignment="1" applyProtection="1">
      <alignment horizontal="center" vertical="center" wrapText="1"/>
    </xf>
    <xf numFmtId="0" fontId="10" fillId="0" borderId="0" xfId="0" applyFont="1" applyAlignment="1">
      <alignment horizontal="center" vertical="center"/>
    </xf>
    <xf numFmtId="0" fontId="10" fillId="23" borderId="1" xfId="0" applyFont="1" applyFill="1" applyBorder="1" applyAlignment="1">
      <alignment horizontal="center" vertical="center" wrapText="1"/>
    </xf>
    <xf numFmtId="0" fontId="9" fillId="23" borderId="1" xfId="0" applyFont="1" applyFill="1" applyBorder="1" applyAlignment="1">
      <alignment horizontal="center" vertical="center" wrapText="1"/>
    </xf>
    <xf numFmtId="0" fontId="10" fillId="23" borderId="1" xfId="0" applyFont="1" applyFill="1" applyBorder="1" applyAlignment="1">
      <alignment horizontal="center" vertical="center"/>
    </xf>
    <xf numFmtId="0" fontId="9" fillId="23"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1" xfId="6" applyFont="1" applyFill="1" applyBorder="1" applyAlignment="1">
      <alignment horizontal="center" vertical="center" wrapText="1"/>
    </xf>
    <xf numFmtId="0" fontId="16" fillId="0" borderId="1" xfId="0" applyFont="1" applyBorder="1" applyAlignment="1">
      <alignment horizontal="center" vertical="center" wrapText="1"/>
    </xf>
    <xf numFmtId="0" fontId="16" fillId="5" borderId="1" xfId="0" applyFont="1" applyFill="1" applyBorder="1" applyAlignment="1">
      <alignment horizontal="center" vertical="center" wrapText="1"/>
    </xf>
    <xf numFmtId="0" fontId="16" fillId="0" borderId="1" xfId="0" applyFont="1" applyBorder="1" applyAlignment="1">
      <alignment horizontal="justify" vertical="center" wrapText="1"/>
    </xf>
    <xf numFmtId="0" fontId="16" fillId="10" borderId="1" xfId="0" applyFont="1" applyFill="1" applyBorder="1" applyAlignment="1">
      <alignment horizontal="center" vertical="center" wrapText="1"/>
    </xf>
    <xf numFmtId="0" fontId="16" fillId="9" borderId="1" xfId="0" applyFont="1" applyFill="1" applyBorder="1" applyAlignment="1">
      <alignment horizontal="center" vertical="center" wrapText="1"/>
    </xf>
    <xf numFmtId="0" fontId="16" fillId="16" borderId="1" xfId="0" applyFont="1" applyFill="1" applyBorder="1" applyAlignment="1">
      <alignment horizontal="center" vertical="center" wrapText="1"/>
    </xf>
    <xf numFmtId="0" fontId="16" fillId="4" borderId="10"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3" fillId="0" borderId="10" xfId="0" applyFont="1" applyBorder="1" applyAlignment="1">
      <alignment horizontal="center" vertical="center" wrapText="1"/>
    </xf>
    <xf numFmtId="0" fontId="16" fillId="6"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15" borderId="1" xfId="0" applyFont="1" applyFill="1" applyBorder="1" applyAlignment="1">
      <alignment horizontal="center" vertical="center" wrapText="1"/>
    </xf>
    <xf numFmtId="0" fontId="16" fillId="17" borderId="1" xfId="0" quotePrefix="1" applyFont="1" applyFill="1" applyBorder="1" applyAlignment="1">
      <alignment horizontal="center" vertical="center" wrapText="1"/>
    </xf>
    <xf numFmtId="0" fontId="16" fillId="17" borderId="1" xfId="0" applyFont="1" applyFill="1" applyBorder="1" applyAlignment="1">
      <alignment horizontal="center" vertical="center" wrapText="1"/>
    </xf>
    <xf numFmtId="0" fontId="16" fillId="0" borderId="1" xfId="0" applyFont="1" applyBorder="1" applyAlignment="1">
      <alignment horizontal="center"/>
    </xf>
    <xf numFmtId="0" fontId="3" fillId="0" borderId="1" xfId="0" applyFont="1" applyBorder="1" applyAlignment="1">
      <alignment horizontal="center" vertical="center"/>
    </xf>
    <xf numFmtId="0" fontId="16" fillId="18" borderId="1" xfId="0" applyFont="1" applyFill="1" applyBorder="1" applyAlignment="1">
      <alignment horizontal="center" vertical="center" wrapText="1"/>
    </xf>
    <xf numFmtId="0" fontId="16" fillId="14" borderId="1" xfId="0" applyFont="1" applyFill="1" applyBorder="1" applyAlignment="1">
      <alignment horizontal="center" vertical="center" wrapText="1"/>
    </xf>
    <xf numFmtId="0" fontId="16" fillId="13" borderId="1" xfId="0" applyFont="1" applyFill="1" applyBorder="1" applyAlignment="1">
      <alignment horizontal="center" vertical="center" wrapText="1"/>
    </xf>
    <xf numFmtId="0" fontId="17" fillId="9" borderId="1" xfId="0" applyFont="1" applyFill="1" applyBorder="1" applyAlignment="1">
      <alignment horizontal="center" vertical="center" wrapText="1"/>
    </xf>
    <xf numFmtId="0" fontId="16" fillId="0" borderId="10" xfId="0" applyFont="1" applyBorder="1" applyAlignment="1">
      <alignment horizontal="center" vertical="center" wrapText="1"/>
    </xf>
    <xf numFmtId="0" fontId="16" fillId="0" borderId="48" xfId="0" applyFont="1" applyBorder="1" applyAlignment="1">
      <alignment horizontal="center" vertical="center" wrapText="1"/>
    </xf>
    <xf numFmtId="0" fontId="16" fillId="0" borderId="49" xfId="0" applyFont="1" applyBorder="1" applyAlignment="1">
      <alignment horizontal="center" vertical="center" wrapText="1"/>
    </xf>
    <xf numFmtId="0" fontId="23" fillId="5" borderId="16" xfId="0" applyFont="1" applyFill="1" applyBorder="1" applyAlignment="1">
      <alignment horizontal="center" vertical="center" wrapText="1"/>
    </xf>
    <xf numFmtId="0" fontId="23" fillId="5" borderId="17" xfId="0" applyFont="1" applyFill="1" applyBorder="1" applyAlignment="1">
      <alignment horizontal="center" vertical="center" wrapText="1"/>
    </xf>
    <xf numFmtId="0" fontId="23" fillId="5" borderId="18" xfId="0" applyFont="1" applyFill="1" applyBorder="1" applyAlignment="1">
      <alignment horizontal="center" vertical="center" wrapText="1"/>
    </xf>
    <xf numFmtId="9" fontId="23" fillId="0" borderId="29" xfId="0" applyNumberFormat="1" applyFont="1" applyBorder="1" applyAlignment="1">
      <alignment horizontal="center" vertical="center"/>
    </xf>
    <xf numFmtId="0" fontId="23" fillId="0" borderId="30" xfId="0" applyFont="1" applyBorder="1" applyAlignment="1">
      <alignment horizontal="center" vertical="center"/>
    </xf>
    <xf numFmtId="0" fontId="2" fillId="0" borderId="8" xfId="0" applyFont="1" applyBorder="1" applyAlignment="1">
      <alignment horizontal="left" vertical="top" wrapText="1"/>
    </xf>
    <xf numFmtId="0" fontId="2" fillId="0" borderId="1" xfId="0" applyFont="1" applyBorder="1" applyAlignment="1">
      <alignment horizontal="left" vertical="top" wrapText="1"/>
    </xf>
    <xf numFmtId="0" fontId="25" fillId="0" borderId="8" xfId="0" applyFont="1" applyBorder="1" applyAlignment="1">
      <alignment horizontal="left" vertical="top"/>
    </xf>
    <xf numFmtId="0" fontId="25" fillId="0" borderId="1" xfId="0" applyFont="1" applyBorder="1" applyAlignment="1">
      <alignment horizontal="left" vertical="top"/>
    </xf>
    <xf numFmtId="0" fontId="25" fillId="0" borderId="5"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10" xfId="0" applyFont="1" applyBorder="1" applyAlignment="1">
      <alignment horizontal="center" vertical="center" wrapText="1"/>
    </xf>
    <xf numFmtId="0" fontId="23" fillId="17" borderId="19" xfId="0" quotePrefix="1" applyFont="1" applyFill="1" applyBorder="1" applyAlignment="1">
      <alignment horizontal="center" vertical="center" wrapText="1"/>
    </xf>
    <xf numFmtId="0" fontId="23" fillId="17" borderId="7" xfId="0" applyFont="1" applyFill="1" applyBorder="1" applyAlignment="1">
      <alignment horizontal="center" vertical="center" wrapText="1"/>
    </xf>
    <xf numFmtId="0" fontId="23" fillId="17" borderId="20" xfId="0" applyFont="1" applyFill="1" applyBorder="1" applyAlignment="1">
      <alignment horizontal="center" vertical="center" wrapText="1"/>
    </xf>
    <xf numFmtId="0" fontId="25" fillId="0" borderId="6"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1"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0" xfId="0" applyFont="1" applyBorder="1" applyAlignment="1">
      <alignment horizontal="center" vertical="center" wrapText="1"/>
    </xf>
    <xf numFmtId="0" fontId="23" fillId="5" borderId="19"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23" fillId="5" borderId="20" xfId="0" applyFont="1" applyFill="1" applyBorder="1" applyAlignment="1">
      <alignment horizontal="center" vertical="center" wrapText="1"/>
    </xf>
    <xf numFmtId="0" fontId="23" fillId="4" borderId="21" xfId="0" applyFont="1" applyFill="1" applyBorder="1" applyAlignment="1">
      <alignment horizontal="center" vertical="center" wrapText="1"/>
    </xf>
    <xf numFmtId="0" fontId="23" fillId="4" borderId="22" xfId="0" applyFont="1" applyFill="1" applyBorder="1" applyAlignment="1">
      <alignment horizontal="center" vertical="center" wrapText="1"/>
    </xf>
    <xf numFmtId="0" fontId="23" fillId="4" borderId="23" xfId="0" applyFont="1" applyFill="1" applyBorder="1" applyAlignment="1">
      <alignment horizontal="center" vertical="center" wrapText="1"/>
    </xf>
    <xf numFmtId="0" fontId="23" fillId="10" borderId="16" xfId="0" applyFont="1" applyFill="1" applyBorder="1" applyAlignment="1">
      <alignment horizontal="center" vertical="center" wrapText="1"/>
    </xf>
    <xf numFmtId="0" fontId="23" fillId="10" borderId="17" xfId="0" applyFont="1" applyFill="1" applyBorder="1" applyAlignment="1">
      <alignment horizontal="center" vertical="center" wrapText="1"/>
    </xf>
    <xf numFmtId="0" fontId="23" fillId="10" borderId="18" xfId="0" applyFont="1" applyFill="1" applyBorder="1" applyAlignment="1">
      <alignment horizontal="center" vertical="center" wrapText="1"/>
    </xf>
    <xf numFmtId="0" fontId="23" fillId="15" borderId="19" xfId="0" applyFont="1" applyFill="1" applyBorder="1" applyAlignment="1">
      <alignment horizontal="center" vertical="center" wrapText="1"/>
    </xf>
    <xf numFmtId="0" fontId="23" fillId="15" borderId="7" xfId="0" applyFont="1" applyFill="1" applyBorder="1" applyAlignment="1">
      <alignment horizontal="center" vertical="center" wrapText="1"/>
    </xf>
    <xf numFmtId="0" fontId="23" fillId="15" borderId="20" xfId="0" applyFont="1" applyFill="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15" xfId="0" applyFont="1" applyBorder="1" applyAlignment="1">
      <alignment horizontal="center" vertical="center" wrapText="1"/>
    </xf>
    <xf numFmtId="9" fontId="23" fillId="0" borderId="13" xfId="0" applyNumberFormat="1" applyFont="1" applyBorder="1" applyAlignment="1">
      <alignment horizontal="center" vertical="center"/>
    </xf>
    <xf numFmtId="9" fontId="23" fillId="0" borderId="14" xfId="0" applyNumberFormat="1" applyFont="1" applyBorder="1" applyAlignment="1">
      <alignment horizontal="center" vertical="center"/>
    </xf>
    <xf numFmtId="9" fontId="23" fillId="0" borderId="15" xfId="0" applyNumberFormat="1" applyFont="1" applyBorder="1" applyAlignment="1">
      <alignment horizontal="center" vertical="center"/>
    </xf>
    <xf numFmtId="0" fontId="23" fillId="0" borderId="0" xfId="0" applyFont="1" applyBorder="1" applyAlignment="1">
      <alignment horizontal="center" vertical="center"/>
    </xf>
    <xf numFmtId="0" fontId="23" fillId="0" borderId="40" xfId="0" applyFont="1" applyBorder="1" applyAlignment="1">
      <alignment horizontal="center" vertical="center" wrapText="1"/>
    </xf>
    <xf numFmtId="0" fontId="23" fillId="0" borderId="31" xfId="0" applyFont="1" applyBorder="1" applyAlignment="1">
      <alignment horizontal="center" vertical="center" wrapText="1"/>
    </xf>
    <xf numFmtId="0" fontId="23" fillId="0" borderId="32" xfId="0" applyFont="1" applyBorder="1" applyAlignment="1">
      <alignment horizontal="center" vertical="center" wrapText="1"/>
    </xf>
    <xf numFmtId="0" fontId="23" fillId="0" borderId="35"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36" xfId="0" applyFont="1" applyBorder="1" applyAlignment="1">
      <alignment horizontal="center" vertical="center" wrapText="1"/>
    </xf>
    <xf numFmtId="0" fontId="23" fillId="0" borderId="39" xfId="0" applyFont="1" applyBorder="1" applyAlignment="1">
      <alignment horizontal="center" vertical="center" wrapText="1"/>
    </xf>
    <xf numFmtId="0" fontId="23" fillId="0" borderId="27" xfId="0" applyFont="1" applyBorder="1" applyAlignment="1">
      <alignment horizontal="center" vertical="center" wrapText="1"/>
    </xf>
    <xf numFmtId="0" fontId="23" fillId="0" borderId="28" xfId="0" applyFont="1" applyBorder="1" applyAlignment="1">
      <alignment horizontal="center" vertical="center" wrapText="1"/>
    </xf>
    <xf numFmtId="0" fontId="25" fillId="0" borderId="4" xfId="0" applyFont="1" applyBorder="1" applyAlignment="1">
      <alignment horizontal="center" vertical="center" wrapText="1"/>
    </xf>
    <xf numFmtId="0" fontId="23" fillId="9" borderId="29" xfId="0" applyFont="1" applyFill="1" applyBorder="1" applyAlignment="1">
      <alignment horizontal="center" vertical="center" wrapText="1"/>
    </xf>
    <xf numFmtId="0" fontId="26" fillId="9" borderId="1" xfId="0" applyFont="1" applyFill="1" applyBorder="1" applyAlignment="1">
      <alignment horizontal="center" vertical="center" wrapText="1"/>
    </xf>
    <xf numFmtId="0" fontId="26" fillId="9" borderId="30" xfId="0" applyFont="1" applyFill="1" applyBorder="1" applyAlignment="1">
      <alignment horizontal="center" vertical="center" wrapText="1"/>
    </xf>
    <xf numFmtId="0" fontId="23" fillId="0" borderId="19"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20" xfId="0" applyFont="1" applyBorder="1" applyAlignment="1">
      <alignment horizontal="center" vertical="center" wrapText="1"/>
    </xf>
    <xf numFmtId="0" fontId="23" fillId="18" borderId="19" xfId="0" applyFont="1" applyFill="1" applyBorder="1" applyAlignment="1">
      <alignment horizontal="center" vertical="center" wrapText="1"/>
    </xf>
    <xf numFmtId="0" fontId="23" fillId="18" borderId="7" xfId="0" applyFont="1" applyFill="1" applyBorder="1" applyAlignment="1">
      <alignment horizontal="center" vertical="center" wrapText="1"/>
    </xf>
    <xf numFmtId="0" fontId="23" fillId="18" borderId="20" xfId="0" applyFont="1" applyFill="1" applyBorder="1" applyAlignment="1">
      <alignment horizontal="center" vertical="center" wrapText="1"/>
    </xf>
    <xf numFmtId="0" fontId="23" fillId="10" borderId="37" xfId="0" applyFont="1" applyFill="1" applyBorder="1" applyAlignment="1">
      <alignment horizontal="center" vertical="center" wrapText="1"/>
    </xf>
    <xf numFmtId="0" fontId="23" fillId="10" borderId="2" xfId="0" applyFont="1" applyFill="1" applyBorder="1" applyAlignment="1">
      <alignment horizontal="center" vertical="center" wrapText="1"/>
    </xf>
    <xf numFmtId="0" fontId="23" fillId="10" borderId="38" xfId="0" applyFont="1" applyFill="1" applyBorder="1" applyAlignment="1">
      <alignment horizontal="center" vertical="center" wrapText="1"/>
    </xf>
    <xf numFmtId="0" fontId="23" fillId="15" borderId="37" xfId="0" applyFont="1" applyFill="1" applyBorder="1" applyAlignment="1">
      <alignment horizontal="center" vertical="center" wrapText="1"/>
    </xf>
    <xf numFmtId="0" fontId="23" fillId="15" borderId="2" xfId="0" applyFont="1" applyFill="1" applyBorder="1" applyAlignment="1">
      <alignment horizontal="center" vertical="center" wrapText="1"/>
    </xf>
    <xf numFmtId="0" fontId="23" fillId="15" borderId="38" xfId="0" applyFont="1" applyFill="1" applyBorder="1" applyAlignment="1">
      <alignment horizontal="center" vertical="center" wrapText="1"/>
    </xf>
    <xf numFmtId="0" fontId="23" fillId="9" borderId="19" xfId="0" applyFont="1" applyFill="1" applyBorder="1" applyAlignment="1">
      <alignment horizontal="center" vertical="center" wrapText="1"/>
    </xf>
    <xf numFmtId="0" fontId="23" fillId="9" borderId="7" xfId="0" applyFont="1" applyFill="1" applyBorder="1" applyAlignment="1">
      <alignment horizontal="center" vertical="center" wrapText="1"/>
    </xf>
    <xf numFmtId="0" fontId="23" fillId="9" borderId="20" xfId="0" applyFont="1" applyFill="1" applyBorder="1" applyAlignment="1">
      <alignment horizontal="center" vertical="center" wrapText="1"/>
    </xf>
    <xf numFmtId="0" fontId="23" fillId="16" borderId="19" xfId="0" applyFont="1" applyFill="1" applyBorder="1" applyAlignment="1">
      <alignment horizontal="center" vertical="center" wrapText="1"/>
    </xf>
    <xf numFmtId="0" fontId="23" fillId="16" borderId="7" xfId="0" applyFont="1" applyFill="1" applyBorder="1" applyAlignment="1">
      <alignment horizontal="center" vertical="center" wrapText="1"/>
    </xf>
    <xf numFmtId="0" fontId="23" fillId="16" borderId="20" xfId="0" applyFont="1" applyFill="1" applyBorder="1" applyAlignment="1">
      <alignment horizontal="center" vertical="center" wrapText="1"/>
    </xf>
    <xf numFmtId="0" fontId="23" fillId="16" borderId="21" xfId="0" applyFont="1" applyFill="1" applyBorder="1" applyAlignment="1">
      <alignment horizontal="center" vertical="center" wrapText="1"/>
    </xf>
    <xf numFmtId="0" fontId="23" fillId="16" borderId="22" xfId="0" applyFont="1" applyFill="1" applyBorder="1" applyAlignment="1">
      <alignment horizontal="center" vertical="center" wrapText="1"/>
    </xf>
    <xf numFmtId="0" fontId="23" fillId="16" borderId="23" xfId="0" applyFont="1" applyFill="1" applyBorder="1" applyAlignment="1">
      <alignment horizontal="center" vertical="center" wrapText="1"/>
    </xf>
    <xf numFmtId="0" fontId="23" fillId="5" borderId="13" xfId="0" applyFont="1" applyFill="1" applyBorder="1" applyAlignment="1">
      <alignment horizontal="center" vertical="center" wrapText="1"/>
    </xf>
    <xf numFmtId="0" fontId="23" fillId="5" borderId="14" xfId="0" applyFont="1" applyFill="1" applyBorder="1" applyAlignment="1">
      <alignment horizontal="center" vertical="center" wrapText="1"/>
    </xf>
    <xf numFmtId="0" fontId="25" fillId="0" borderId="24" xfId="0" applyFont="1" applyBorder="1" applyAlignment="1">
      <alignment horizontal="center" vertical="center"/>
    </xf>
    <xf numFmtId="0" fontId="25" fillId="0" borderId="25" xfId="0" applyFont="1" applyBorder="1" applyAlignment="1">
      <alignment horizontal="center" vertical="center"/>
    </xf>
    <xf numFmtId="0" fontId="25" fillId="0" borderId="26" xfId="0" applyFont="1" applyBorder="1" applyAlignment="1">
      <alignment horizontal="center" vertical="center"/>
    </xf>
    <xf numFmtId="0" fontId="23" fillId="0" borderId="24" xfId="0" applyFont="1" applyBorder="1" applyAlignment="1">
      <alignment horizontal="justify" vertical="center" wrapText="1"/>
    </xf>
    <xf numFmtId="0" fontId="23" fillId="0" borderId="25" xfId="0" applyFont="1" applyBorder="1" applyAlignment="1">
      <alignment horizontal="justify" vertical="center" wrapText="1"/>
    </xf>
    <xf numFmtId="0" fontId="23" fillId="0" borderId="26" xfId="0" applyFont="1" applyBorder="1" applyAlignment="1">
      <alignment horizontal="justify" vertical="center" wrapText="1"/>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25" fillId="0" borderId="15" xfId="0" applyFont="1" applyBorder="1" applyAlignment="1">
      <alignment horizontal="center" vertical="center"/>
    </xf>
    <xf numFmtId="0" fontId="23" fillId="9" borderId="34" xfId="0" applyFont="1" applyFill="1" applyBorder="1" applyAlignment="1">
      <alignment horizontal="center" vertical="center" wrapText="1"/>
    </xf>
    <xf numFmtId="0" fontId="23" fillId="9" borderId="14" xfId="0" applyFont="1" applyFill="1" applyBorder="1" applyAlignment="1">
      <alignment horizontal="center" vertical="center" wrapText="1"/>
    </xf>
    <xf numFmtId="0" fontId="23" fillId="16" borderId="14" xfId="0" applyFont="1" applyFill="1" applyBorder="1" applyAlignment="1">
      <alignment horizontal="center" vertical="center" wrapText="1"/>
    </xf>
    <xf numFmtId="0" fontId="23" fillId="16" borderId="15" xfId="0" applyFont="1" applyFill="1" applyBorder="1" applyAlignment="1">
      <alignment horizontal="center" vertical="center" wrapText="1"/>
    </xf>
    <xf numFmtId="0" fontId="23" fillId="10" borderId="13" xfId="0" applyFont="1" applyFill="1" applyBorder="1" applyAlignment="1">
      <alignment horizontal="center" vertical="center" wrapText="1"/>
    </xf>
    <xf numFmtId="0" fontId="23" fillId="10" borderId="33" xfId="0" applyFont="1" applyFill="1" applyBorder="1" applyAlignment="1">
      <alignment horizontal="center" vertical="center" wrapText="1"/>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23" fillId="0" borderId="24" xfId="0" applyFont="1" applyBorder="1" applyAlignment="1">
      <alignment horizontal="center" vertical="center" wrapText="1"/>
    </xf>
    <xf numFmtId="0" fontId="23" fillId="0" borderId="25" xfId="0" applyFont="1" applyBorder="1" applyAlignment="1">
      <alignment horizontal="center" vertical="center" wrapText="1"/>
    </xf>
    <xf numFmtId="0" fontId="23" fillId="0" borderId="26" xfId="0" applyFont="1" applyBorder="1" applyAlignment="1">
      <alignment horizontal="center" vertical="center" wrapText="1"/>
    </xf>
    <xf numFmtId="0" fontId="23" fillId="4" borderId="24" xfId="0" applyFont="1" applyFill="1" applyBorder="1" applyAlignment="1">
      <alignment horizontal="center" vertical="center" wrapText="1"/>
    </xf>
    <xf numFmtId="0" fontId="23" fillId="4" borderId="25" xfId="0" applyFont="1" applyFill="1" applyBorder="1" applyAlignment="1">
      <alignment horizontal="center" vertical="center" wrapText="1"/>
    </xf>
    <xf numFmtId="0" fontId="23" fillId="6" borderId="34" xfId="0" applyFont="1" applyFill="1" applyBorder="1" applyAlignment="1">
      <alignment horizontal="center" vertical="center" wrapText="1"/>
    </xf>
    <xf numFmtId="0" fontId="23" fillId="6" borderId="33" xfId="0" applyFont="1" applyFill="1" applyBorder="1" applyAlignment="1">
      <alignment horizontal="center" vertical="center" wrapText="1"/>
    </xf>
    <xf numFmtId="0" fontId="19" fillId="3" borderId="35" xfId="0" applyFont="1" applyFill="1" applyBorder="1" applyAlignment="1">
      <alignment horizontal="center" vertical="center"/>
    </xf>
    <xf numFmtId="0" fontId="19" fillId="3" borderId="9" xfId="0" applyFont="1" applyFill="1" applyBorder="1" applyAlignment="1">
      <alignment horizontal="center" vertical="center"/>
    </xf>
    <xf numFmtId="0" fontId="19" fillId="3" borderId="36" xfId="0" applyFont="1" applyFill="1" applyBorder="1" applyAlignment="1">
      <alignment horizontal="center" vertical="center"/>
    </xf>
    <xf numFmtId="0" fontId="19" fillId="3" borderId="40" xfId="0" applyFont="1" applyFill="1" applyBorder="1" applyAlignment="1">
      <alignment horizontal="center" vertical="center"/>
    </xf>
    <xf numFmtId="0" fontId="19" fillId="3" borderId="31" xfId="0" applyFont="1" applyFill="1" applyBorder="1" applyAlignment="1">
      <alignment horizontal="center" vertical="center"/>
    </xf>
    <xf numFmtId="0" fontId="19" fillId="3" borderId="32" xfId="0" applyFont="1" applyFill="1" applyBorder="1" applyAlignment="1">
      <alignment horizontal="center" vertical="center"/>
    </xf>
    <xf numFmtId="0" fontId="3" fillId="0" borderId="39"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45" xfId="0" applyFont="1" applyBorder="1" applyAlignment="1">
      <alignment horizontal="center" vertical="center" wrapText="1"/>
    </xf>
    <xf numFmtId="9" fontId="19" fillId="0" borderId="24" xfId="0" applyNumberFormat="1" applyFont="1" applyBorder="1" applyAlignment="1">
      <alignment horizontal="center" vertical="center" wrapText="1"/>
    </xf>
    <xf numFmtId="9" fontId="19" fillId="0" borderId="26" xfId="0" applyNumberFormat="1" applyFont="1" applyBorder="1" applyAlignment="1">
      <alignment horizontal="center" vertical="center" wrapText="1"/>
    </xf>
    <xf numFmtId="9" fontId="19" fillId="0" borderId="8" xfId="0" applyNumberFormat="1" applyFont="1" applyBorder="1" applyAlignment="1">
      <alignment horizontal="center" vertical="center" wrapText="1"/>
    </xf>
    <xf numFmtId="9" fontId="19" fillId="0" borderId="1" xfId="0" applyNumberFormat="1" applyFont="1" applyBorder="1" applyAlignment="1">
      <alignment horizontal="center" vertical="center" wrapText="1"/>
    </xf>
    <xf numFmtId="0" fontId="0" fillId="0" borderId="0" xfId="0" applyAlignment="1">
      <alignment horizontal="left" vertical="top" wrapText="1"/>
    </xf>
    <xf numFmtId="0" fontId="0" fillId="0" borderId="0" xfId="0" applyAlignment="1">
      <alignment horizontal="left" vertical="top"/>
    </xf>
    <xf numFmtId="0" fontId="23" fillId="14" borderId="19" xfId="0" applyFont="1" applyFill="1" applyBorder="1" applyAlignment="1">
      <alignment horizontal="center" vertical="center" wrapText="1"/>
    </xf>
    <xf numFmtId="0" fontId="23" fillId="14" borderId="7" xfId="0" applyFont="1" applyFill="1" applyBorder="1" applyAlignment="1">
      <alignment horizontal="center" vertical="center" wrapText="1"/>
    </xf>
    <xf numFmtId="0" fontId="23" fillId="14" borderId="20" xfId="0" applyFont="1" applyFill="1" applyBorder="1" applyAlignment="1">
      <alignment horizontal="center" vertical="center" wrapText="1"/>
    </xf>
    <xf numFmtId="0" fontId="23" fillId="4" borderId="35" xfId="0" applyFont="1" applyFill="1" applyBorder="1" applyAlignment="1">
      <alignment horizontal="center" vertical="center"/>
    </xf>
    <xf numFmtId="0" fontId="23" fillId="4" borderId="9" xfId="0" applyFont="1" applyFill="1" applyBorder="1" applyAlignment="1">
      <alignment horizontal="center" vertical="center"/>
    </xf>
    <xf numFmtId="0" fontId="23" fillId="4" borderId="36" xfId="0" applyFont="1" applyFill="1" applyBorder="1" applyAlignment="1">
      <alignment horizontal="center" vertical="center"/>
    </xf>
    <xf numFmtId="0" fontId="23" fillId="4" borderId="29" xfId="0" applyFont="1" applyFill="1" applyBorder="1" applyAlignment="1">
      <alignment horizontal="center" vertical="center" wrapText="1"/>
    </xf>
    <xf numFmtId="0" fontId="23" fillId="4" borderId="1" xfId="0" applyFont="1" applyFill="1" applyBorder="1" applyAlignment="1">
      <alignment horizontal="center" vertical="center" wrapText="1"/>
    </xf>
    <xf numFmtId="0" fontId="23" fillId="4" borderId="30" xfId="0" applyFont="1" applyFill="1" applyBorder="1" applyAlignment="1">
      <alignment horizontal="center" vertical="center" wrapText="1"/>
    </xf>
    <xf numFmtId="0" fontId="23" fillId="16" borderId="40" xfId="0" applyFont="1" applyFill="1" applyBorder="1" applyAlignment="1">
      <alignment horizontal="center" vertical="center" wrapText="1"/>
    </xf>
    <xf numFmtId="0" fontId="23" fillId="16" borderId="31" xfId="0" applyFont="1" applyFill="1" applyBorder="1" applyAlignment="1">
      <alignment horizontal="center" vertical="center" wrapText="1"/>
    </xf>
    <xf numFmtId="0" fontId="23" fillId="16" borderId="32" xfId="0" applyFont="1" applyFill="1" applyBorder="1" applyAlignment="1">
      <alignment horizontal="center" vertical="center" wrapText="1"/>
    </xf>
    <xf numFmtId="0" fontId="23" fillId="3" borderId="19" xfId="0" applyFont="1" applyFill="1" applyBorder="1" applyAlignment="1">
      <alignment horizontal="center" vertical="center" wrapText="1"/>
    </xf>
    <xf numFmtId="0" fontId="23" fillId="3" borderId="7" xfId="0" applyFont="1" applyFill="1" applyBorder="1" applyAlignment="1">
      <alignment horizontal="center" vertical="center" wrapText="1"/>
    </xf>
    <xf numFmtId="0" fontId="23" fillId="3" borderId="20" xfId="0" applyFont="1" applyFill="1" applyBorder="1" applyAlignment="1">
      <alignment horizontal="center" vertical="center" wrapText="1"/>
    </xf>
    <xf numFmtId="0" fontId="23" fillId="6" borderId="19" xfId="0" applyFont="1" applyFill="1" applyBorder="1" applyAlignment="1">
      <alignment horizontal="center" vertical="center" wrapText="1"/>
    </xf>
    <xf numFmtId="0" fontId="23" fillId="6" borderId="7" xfId="0" applyFont="1" applyFill="1" applyBorder="1" applyAlignment="1">
      <alignment horizontal="center" vertical="center" wrapText="1"/>
    </xf>
    <xf numFmtId="0" fontId="23" fillId="6" borderId="20" xfId="0" applyFont="1" applyFill="1" applyBorder="1" applyAlignment="1">
      <alignment horizontal="center" vertical="center" wrapText="1"/>
    </xf>
    <xf numFmtId="0" fontId="23" fillId="0" borderId="29"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30" xfId="0" applyFont="1" applyBorder="1" applyAlignment="1">
      <alignment horizontal="center" vertical="center" wrapText="1"/>
    </xf>
    <xf numFmtId="0" fontId="3" fillId="0" borderId="0" xfId="0" applyFont="1" applyAlignment="1">
      <alignment horizontal="center"/>
    </xf>
    <xf numFmtId="0" fontId="2" fillId="0" borderId="0" xfId="0" applyFont="1" applyAlignment="1">
      <alignment horizontal="center"/>
    </xf>
    <xf numFmtId="0" fontId="16" fillId="29" borderId="10" xfId="0" applyFont="1" applyFill="1" applyBorder="1" applyAlignment="1">
      <alignment horizontal="center" vertical="center" wrapText="1"/>
    </xf>
    <xf numFmtId="0" fontId="16" fillId="29" borderId="49" xfId="0" applyFont="1" applyFill="1" applyBorder="1" applyAlignment="1">
      <alignment horizontal="center" vertical="center" wrapText="1"/>
    </xf>
    <xf numFmtId="0" fontId="16" fillId="29" borderId="48" xfId="0" applyFont="1" applyFill="1" applyBorder="1" applyAlignment="1">
      <alignment horizontal="center" vertical="center" wrapText="1"/>
    </xf>
    <xf numFmtId="0" fontId="16" fillId="29" borderId="4" xfId="0" applyFont="1" applyFill="1" applyBorder="1" applyAlignment="1">
      <alignment horizontal="center" vertical="center" wrapText="1"/>
    </xf>
    <xf numFmtId="0" fontId="16" fillId="29" borderId="2" xfId="0" applyFont="1" applyFill="1" applyBorder="1" applyAlignment="1">
      <alignment horizontal="center" vertical="center" wrapText="1"/>
    </xf>
    <xf numFmtId="0" fontId="16" fillId="29" borderId="46" xfId="0" applyFont="1" applyFill="1" applyBorder="1" applyAlignment="1">
      <alignment horizontal="center" vertical="center" wrapText="1"/>
    </xf>
    <xf numFmtId="0" fontId="16" fillId="29" borderId="47" xfId="0" applyFont="1" applyFill="1" applyBorder="1" applyAlignment="1">
      <alignment horizontal="center" vertical="center" wrapText="1"/>
    </xf>
    <xf numFmtId="0" fontId="16" fillId="29" borderId="0" xfId="0" applyFont="1" applyFill="1" applyBorder="1" applyAlignment="1">
      <alignment horizontal="center" vertical="center" wrapText="1"/>
    </xf>
    <xf numFmtId="0" fontId="16" fillId="29" borderId="12" xfId="0" applyFont="1" applyFill="1" applyBorder="1" applyAlignment="1">
      <alignment horizontal="center" vertical="center" wrapText="1"/>
    </xf>
    <xf numFmtId="0" fontId="16" fillId="29" borderId="5" xfId="0" applyFont="1" applyFill="1" applyBorder="1" applyAlignment="1">
      <alignment horizontal="center" vertical="center" wrapText="1"/>
    </xf>
    <xf numFmtId="0" fontId="16" fillId="29" borderId="3" xfId="0" applyFont="1" applyFill="1" applyBorder="1" applyAlignment="1">
      <alignment horizontal="center" vertical="center" wrapText="1"/>
    </xf>
    <xf numFmtId="0" fontId="16" fillId="29" borderId="11" xfId="0" applyFont="1" applyFill="1" applyBorder="1" applyAlignment="1">
      <alignment horizontal="center" vertical="center" wrapText="1"/>
    </xf>
    <xf numFmtId="0" fontId="16" fillId="17" borderId="10" xfId="0" applyFont="1" applyFill="1" applyBorder="1" applyAlignment="1">
      <alignment horizontal="center" vertical="center" wrapText="1"/>
    </xf>
    <xf numFmtId="0" fontId="16" fillId="17" borderId="48" xfId="0" applyFont="1" applyFill="1" applyBorder="1" applyAlignment="1">
      <alignment horizontal="center" vertical="center" wrapText="1"/>
    </xf>
    <xf numFmtId="0" fontId="16" fillId="9" borderId="10" xfId="0" applyFont="1" applyFill="1" applyBorder="1" applyAlignment="1">
      <alignment horizontal="center" vertical="center" wrapText="1"/>
    </xf>
    <xf numFmtId="0" fontId="16" fillId="9" borderId="48" xfId="0" applyFont="1" applyFill="1" applyBorder="1" applyAlignment="1">
      <alignment horizontal="center" vertical="center" wrapText="1"/>
    </xf>
    <xf numFmtId="0" fontId="3" fillId="28" borderId="10" xfId="0" applyFont="1" applyFill="1" applyBorder="1" applyAlignment="1">
      <alignment horizontal="center" vertical="center" wrapText="1"/>
    </xf>
    <xf numFmtId="0" fontId="3" fillId="28" borderId="48" xfId="0" applyFont="1" applyFill="1" applyBorder="1" applyAlignment="1">
      <alignment horizontal="center" vertical="center" wrapText="1"/>
    </xf>
    <xf numFmtId="0" fontId="3" fillId="0" borderId="49" xfId="0" applyFont="1" applyBorder="1" applyAlignment="1">
      <alignment horizontal="center" vertical="center" wrapText="1"/>
    </xf>
    <xf numFmtId="0" fontId="3" fillId="0" borderId="48" xfId="0" applyFont="1" applyBorder="1" applyAlignment="1">
      <alignment horizontal="center" vertical="center" wrapText="1"/>
    </xf>
    <xf numFmtId="0" fontId="3" fillId="8" borderId="10" xfId="0" applyFont="1" applyFill="1" applyBorder="1" applyAlignment="1">
      <alignment horizontal="center" vertical="center" wrapText="1"/>
    </xf>
    <xf numFmtId="0" fontId="3" fillId="8" borderId="49" xfId="0" applyFont="1" applyFill="1" applyBorder="1" applyAlignment="1">
      <alignment horizontal="center" vertical="center" wrapText="1"/>
    </xf>
    <xf numFmtId="0" fontId="3" fillId="8" borderId="48"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49" xfId="0" applyFont="1" applyFill="1" applyBorder="1" applyAlignment="1">
      <alignment horizontal="center" vertical="center" wrapText="1"/>
    </xf>
    <xf numFmtId="0" fontId="3" fillId="4" borderId="48" xfId="0" applyFont="1" applyFill="1" applyBorder="1" applyAlignment="1">
      <alignment horizontal="center" vertical="center" wrapText="1"/>
    </xf>
    <xf numFmtId="14" fontId="18" fillId="17" borderId="10" xfId="0" applyNumberFormat="1" applyFont="1" applyFill="1" applyBorder="1" applyAlignment="1">
      <alignment horizontal="center" vertical="center"/>
    </xf>
    <xf numFmtId="14" fontId="18" fillId="17" borderId="48" xfId="0" applyNumberFormat="1" applyFont="1" applyFill="1" applyBorder="1" applyAlignment="1">
      <alignment horizontal="center" vertical="center"/>
    </xf>
    <xf numFmtId="0" fontId="16" fillId="30" borderId="10" xfId="0" applyFont="1" applyFill="1" applyBorder="1" applyAlignment="1">
      <alignment horizontal="center" vertical="center" wrapText="1"/>
    </xf>
    <xf numFmtId="0" fontId="16" fillId="30" borderId="48" xfId="0" applyFont="1" applyFill="1" applyBorder="1" applyAlignment="1">
      <alignment horizontal="center" vertical="center" wrapText="1"/>
    </xf>
    <xf numFmtId="165" fontId="16" fillId="30" borderId="10" xfId="7" applyFont="1" applyFill="1" applyBorder="1" applyAlignment="1">
      <alignment horizontal="center" vertical="center" wrapText="1"/>
    </xf>
    <xf numFmtId="165" fontId="16" fillId="30" borderId="48" xfId="7" applyFont="1" applyFill="1" applyBorder="1" applyAlignment="1">
      <alignment horizontal="center" vertical="center" wrapText="1"/>
    </xf>
    <xf numFmtId="14" fontId="16" fillId="30" borderId="10" xfId="0" applyNumberFormat="1" applyFont="1" applyFill="1" applyBorder="1" applyAlignment="1">
      <alignment horizontal="center" vertical="center" wrapText="1"/>
    </xf>
    <xf numFmtId="14" fontId="16" fillId="30" borderId="48" xfId="0" applyNumberFormat="1" applyFont="1" applyFill="1" applyBorder="1" applyAlignment="1">
      <alignment horizontal="center" vertical="center" wrapText="1"/>
    </xf>
    <xf numFmtId="0" fontId="3" fillId="17" borderId="10" xfId="0" applyFont="1" applyFill="1" applyBorder="1" applyAlignment="1">
      <alignment horizontal="center" vertical="center" wrapText="1"/>
    </xf>
    <xf numFmtId="0" fontId="3" fillId="17" borderId="48" xfId="0" applyFont="1" applyFill="1" applyBorder="1" applyAlignment="1">
      <alignment horizontal="center" vertical="center" wrapText="1"/>
    </xf>
    <xf numFmtId="0" fontId="3" fillId="15" borderId="10" xfId="0" applyFont="1" applyFill="1" applyBorder="1" applyAlignment="1">
      <alignment horizontal="center" vertical="center" wrapText="1"/>
    </xf>
    <xf numFmtId="0" fontId="3" fillId="15" borderId="48" xfId="0" applyFont="1" applyFill="1" applyBorder="1" applyAlignment="1">
      <alignment horizontal="center" vertical="center" wrapText="1"/>
    </xf>
    <xf numFmtId="0" fontId="3" fillId="28" borderId="6" xfId="0" applyFont="1" applyFill="1" applyBorder="1" applyAlignment="1">
      <alignment horizontal="center" vertical="center" wrapText="1"/>
    </xf>
    <xf numFmtId="0" fontId="3" fillId="28" borderId="8" xfId="0" applyFont="1" applyFill="1" applyBorder="1" applyAlignment="1">
      <alignment horizontal="center" vertical="center" wrapText="1"/>
    </xf>
    <xf numFmtId="0" fontId="3" fillId="28" borderId="4" xfId="0" applyFont="1" applyFill="1" applyBorder="1" applyAlignment="1">
      <alignment horizontal="center" vertical="center" wrapText="1"/>
    </xf>
    <xf numFmtId="0" fontId="3" fillId="28" borderId="2" xfId="0" applyFont="1" applyFill="1" applyBorder="1" applyAlignment="1">
      <alignment horizontal="center" vertical="center" wrapText="1"/>
    </xf>
    <xf numFmtId="0" fontId="3" fillId="28" borderId="46" xfId="0" applyFont="1" applyFill="1" applyBorder="1" applyAlignment="1">
      <alignment horizontal="center" vertical="center" wrapText="1"/>
    </xf>
    <xf numFmtId="0" fontId="3" fillId="28" borderId="5" xfId="0" applyFont="1" applyFill="1" applyBorder="1" applyAlignment="1">
      <alignment horizontal="center" vertical="center" wrapText="1"/>
    </xf>
    <xf numFmtId="0" fontId="3" fillId="28" borderId="3" xfId="0" applyFont="1" applyFill="1" applyBorder="1" applyAlignment="1">
      <alignment horizontal="center" vertical="center" wrapText="1"/>
    </xf>
    <xf numFmtId="0" fontId="3" fillId="28" borderId="11" xfId="0" applyFont="1" applyFill="1" applyBorder="1" applyAlignment="1">
      <alignment horizontal="center" vertical="center" wrapText="1"/>
    </xf>
    <xf numFmtId="0" fontId="3" fillId="26" borderId="10" xfId="0" applyFont="1" applyFill="1" applyBorder="1" applyAlignment="1">
      <alignment horizontal="center" vertical="center" wrapText="1"/>
    </xf>
    <xf numFmtId="0" fontId="3" fillId="26" borderId="48" xfId="0" applyFont="1" applyFill="1" applyBorder="1" applyAlignment="1">
      <alignment horizontal="center" vertical="center" wrapText="1"/>
    </xf>
    <xf numFmtId="0" fontId="16" fillId="26" borderId="6" xfId="0" applyFont="1" applyFill="1" applyBorder="1" applyAlignment="1">
      <alignment horizontal="center" vertical="center" wrapText="1"/>
    </xf>
    <xf numFmtId="0" fontId="16" fillId="26" borderId="7" xfId="0" applyFont="1" applyFill="1" applyBorder="1" applyAlignment="1">
      <alignment horizontal="center" vertical="center" wrapText="1"/>
    </xf>
    <xf numFmtId="0" fontId="16" fillId="26" borderId="8" xfId="0" applyFont="1" applyFill="1" applyBorder="1" applyAlignment="1">
      <alignment horizontal="center" vertical="center" wrapText="1"/>
    </xf>
    <xf numFmtId="0" fontId="16" fillId="26" borderId="6" xfId="0" applyFont="1" applyFill="1" applyBorder="1" applyAlignment="1">
      <alignment horizontal="center" vertical="center"/>
    </xf>
    <xf numFmtId="0" fontId="16" fillId="26" borderId="7" xfId="0" applyFont="1" applyFill="1" applyBorder="1" applyAlignment="1">
      <alignment horizontal="center" vertical="center"/>
    </xf>
    <xf numFmtId="0" fontId="16" fillId="26" borderId="8" xfId="0" applyFont="1" applyFill="1" applyBorder="1" applyAlignment="1">
      <alignment horizontal="center" vertical="center"/>
    </xf>
    <xf numFmtId="0" fontId="3" fillId="9" borderId="1" xfId="0" applyFont="1" applyFill="1" applyBorder="1" applyAlignment="1">
      <alignment horizontal="center" vertical="center" wrapText="1"/>
    </xf>
    <xf numFmtId="0" fontId="16" fillId="34" borderId="10" xfId="0" applyFont="1" applyFill="1" applyBorder="1" applyAlignment="1">
      <alignment horizontal="center" vertical="center" wrapText="1"/>
    </xf>
    <xf numFmtId="0" fontId="16" fillId="34" borderId="49" xfId="0" applyFont="1" applyFill="1" applyBorder="1" applyAlignment="1">
      <alignment horizontal="center" vertical="center" wrapText="1"/>
    </xf>
    <xf numFmtId="0" fontId="16" fillId="34" borderId="48" xfId="0" applyFont="1" applyFill="1" applyBorder="1" applyAlignment="1">
      <alignment horizontal="center" vertical="center" wrapText="1"/>
    </xf>
    <xf numFmtId="0" fontId="3" fillId="33" borderId="1" xfId="0" applyFont="1" applyFill="1" applyBorder="1" applyAlignment="1">
      <alignment horizontal="center" vertical="center" wrapText="1"/>
    </xf>
    <xf numFmtId="0" fontId="16" fillId="33" borderId="1" xfId="0" applyFont="1" applyFill="1" applyBorder="1" applyAlignment="1">
      <alignment horizontal="center" vertical="center" wrapText="1"/>
    </xf>
    <xf numFmtId="0" fontId="3" fillId="34" borderId="10" xfId="0" applyFont="1" applyFill="1" applyBorder="1" applyAlignment="1">
      <alignment horizontal="center" vertical="center" wrapText="1"/>
    </xf>
    <xf numFmtId="0" fontId="3" fillId="34" borderId="49" xfId="0" applyFont="1" applyFill="1" applyBorder="1" applyAlignment="1">
      <alignment horizontal="center" vertical="center" wrapText="1"/>
    </xf>
    <xf numFmtId="0" fontId="3" fillId="34" borderId="48" xfId="0" applyFont="1" applyFill="1" applyBorder="1" applyAlignment="1">
      <alignment horizontal="center" vertical="center" wrapText="1"/>
    </xf>
    <xf numFmtId="0" fontId="16" fillId="34" borderId="4" xfId="0" applyFont="1" applyFill="1" applyBorder="1" applyAlignment="1">
      <alignment horizontal="center" vertical="center" wrapText="1"/>
    </xf>
    <xf numFmtId="0" fontId="16" fillId="34" borderId="2" xfId="0" applyFont="1" applyFill="1" applyBorder="1" applyAlignment="1">
      <alignment horizontal="center" vertical="center" wrapText="1"/>
    </xf>
    <xf numFmtId="0" fontId="16" fillId="34" borderId="46" xfId="0" applyFont="1" applyFill="1" applyBorder="1" applyAlignment="1">
      <alignment horizontal="center" vertical="center" wrapText="1"/>
    </xf>
    <xf numFmtId="0" fontId="16" fillId="34" borderId="47" xfId="0" applyFont="1" applyFill="1" applyBorder="1" applyAlignment="1">
      <alignment horizontal="center" vertical="center" wrapText="1"/>
    </xf>
    <xf numFmtId="0" fontId="16" fillId="34" borderId="0" xfId="0" applyFont="1" applyFill="1" applyBorder="1" applyAlignment="1">
      <alignment horizontal="center" vertical="center" wrapText="1"/>
    </xf>
    <xf numFmtId="0" fontId="16" fillId="34" borderId="12" xfId="0" applyFont="1" applyFill="1" applyBorder="1" applyAlignment="1">
      <alignment horizontal="center" vertical="center" wrapText="1"/>
    </xf>
    <xf numFmtId="0" fontId="16" fillId="34" borderId="5" xfId="0" applyFont="1" applyFill="1" applyBorder="1" applyAlignment="1">
      <alignment horizontal="center" vertical="center" wrapText="1"/>
    </xf>
    <xf numFmtId="0" fontId="16" fillId="34" borderId="3" xfId="0" applyFont="1" applyFill="1" applyBorder="1" applyAlignment="1">
      <alignment horizontal="center" vertical="center" wrapText="1"/>
    </xf>
    <xf numFmtId="0" fontId="16" fillId="34" borderId="11" xfId="0" applyFont="1" applyFill="1" applyBorder="1" applyAlignment="1">
      <alignment horizontal="center" vertical="center" wrapText="1"/>
    </xf>
    <xf numFmtId="0" fontId="16" fillId="33" borderId="10" xfId="0" applyFont="1" applyFill="1" applyBorder="1" applyAlignment="1">
      <alignment horizontal="center" vertical="center" wrapText="1"/>
    </xf>
    <xf numFmtId="0" fontId="16" fillId="33" borderId="48" xfId="0" applyFont="1" applyFill="1" applyBorder="1" applyAlignment="1">
      <alignment horizontal="center" vertical="center" wrapText="1"/>
    </xf>
    <xf numFmtId="0" fontId="3" fillId="28" borderId="1" xfId="0" applyFont="1" applyFill="1" applyBorder="1" applyAlignment="1">
      <alignment horizontal="center" vertical="center"/>
    </xf>
    <xf numFmtId="0" fontId="16" fillId="0" borderId="1" xfId="0" applyFont="1" applyBorder="1" applyAlignment="1">
      <alignment horizontal="center" vertical="center"/>
    </xf>
    <xf numFmtId="0" fontId="16" fillId="15" borderId="6" xfId="0" applyFont="1" applyFill="1" applyBorder="1" applyAlignment="1">
      <alignment horizontal="center" vertical="center" wrapText="1"/>
    </xf>
    <xf numFmtId="0" fontId="16" fillId="15" borderId="7" xfId="0" applyFont="1" applyFill="1" applyBorder="1" applyAlignment="1">
      <alignment horizontal="center" vertical="center" wrapText="1"/>
    </xf>
    <xf numFmtId="0" fontId="16" fillId="15" borderId="8"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16" fillId="5" borderId="10" xfId="0" applyFont="1" applyFill="1" applyBorder="1" applyAlignment="1">
      <alignment horizontal="center" vertical="center" wrapText="1"/>
    </xf>
    <xf numFmtId="0" fontId="16" fillId="5" borderId="49" xfId="0" applyFont="1" applyFill="1" applyBorder="1" applyAlignment="1">
      <alignment horizontal="center" vertical="center" wrapText="1"/>
    </xf>
    <xf numFmtId="0" fontId="16" fillId="5" borderId="48" xfId="0" applyFont="1" applyFill="1" applyBorder="1" applyAlignment="1">
      <alignment horizontal="center" vertical="center" wrapText="1"/>
    </xf>
    <xf numFmtId="0" fontId="16" fillId="10" borderId="10" xfId="0" applyFont="1" applyFill="1" applyBorder="1" applyAlignment="1">
      <alignment horizontal="center" vertical="center" wrapText="1"/>
    </xf>
    <xf numFmtId="0" fontId="16" fillId="10" borderId="48" xfId="0" applyFont="1" applyFill="1" applyBorder="1" applyAlignment="1">
      <alignment horizontal="center" vertical="center" wrapText="1"/>
    </xf>
    <xf numFmtId="0" fontId="16" fillId="15" borderId="10" xfId="0" applyFont="1" applyFill="1" applyBorder="1" applyAlignment="1">
      <alignment horizontal="center" vertical="center" wrapText="1"/>
    </xf>
    <xf numFmtId="0" fontId="16" fillId="15" borderId="48" xfId="0" applyFont="1" applyFill="1" applyBorder="1" applyAlignment="1">
      <alignment horizontal="center" vertical="center" wrapText="1"/>
    </xf>
    <xf numFmtId="0" fontId="16" fillId="26" borderId="10" xfId="0" applyFont="1" applyFill="1" applyBorder="1" applyAlignment="1">
      <alignment horizontal="center" vertical="center" wrapText="1"/>
    </xf>
    <xf numFmtId="0" fontId="16" fillId="26" borderId="48" xfId="0" applyFont="1" applyFill="1" applyBorder="1" applyAlignment="1">
      <alignment horizontal="center" vertical="center" wrapText="1"/>
    </xf>
    <xf numFmtId="0" fontId="16" fillId="31" borderId="10" xfId="0" applyFont="1" applyFill="1" applyBorder="1" applyAlignment="1">
      <alignment horizontal="center" vertical="center" wrapText="1"/>
    </xf>
    <xf numFmtId="0" fontId="16" fillId="31" borderId="48" xfId="0" applyFont="1" applyFill="1" applyBorder="1" applyAlignment="1">
      <alignment horizontal="center" vertical="center" wrapText="1"/>
    </xf>
    <xf numFmtId="0" fontId="3" fillId="30" borderId="1" xfId="0" applyFont="1" applyFill="1" applyBorder="1" applyAlignment="1">
      <alignment horizontal="center" vertical="center" wrapText="1"/>
    </xf>
    <xf numFmtId="0" fontId="16" fillId="11" borderId="1" xfId="0" applyFont="1" applyFill="1" applyBorder="1" applyAlignment="1">
      <alignment horizontal="center" vertical="center" wrapText="1"/>
    </xf>
    <xf numFmtId="0" fontId="16" fillId="32" borderId="1" xfId="0" applyFont="1" applyFill="1" applyBorder="1" applyAlignment="1">
      <alignment horizontal="center" vertical="center" wrapText="1"/>
    </xf>
    <xf numFmtId="0" fontId="16" fillId="31" borderId="1" xfId="0" applyFont="1" applyFill="1" applyBorder="1" applyAlignment="1">
      <alignment horizontal="center" vertical="center" wrapText="1"/>
    </xf>
    <xf numFmtId="0" fontId="16" fillId="30" borderId="1" xfId="0" applyFont="1" applyFill="1" applyBorder="1" applyAlignment="1">
      <alignment horizontal="center" vertical="center" wrapText="1"/>
    </xf>
    <xf numFmtId="0" fontId="3" fillId="31" borderId="1" xfId="0" applyFont="1" applyFill="1" applyBorder="1" applyAlignment="1">
      <alignment horizontal="center" vertical="center" wrapText="1"/>
    </xf>
    <xf numFmtId="0" fontId="3" fillId="0" borderId="1" xfId="0" applyFont="1" applyBorder="1" applyAlignment="1">
      <alignment horizontal="justify" vertical="center" wrapText="1"/>
    </xf>
    <xf numFmtId="0" fontId="3" fillId="10" borderId="1" xfId="0" applyFont="1" applyFill="1" applyBorder="1" applyAlignment="1">
      <alignment horizontal="center" vertical="center" wrapText="1"/>
    </xf>
    <xf numFmtId="0" fontId="16" fillId="17" borderId="4" xfId="0" quotePrefix="1" applyFont="1" applyFill="1" applyBorder="1" applyAlignment="1">
      <alignment horizontal="center" vertical="center" wrapText="1"/>
    </xf>
    <xf numFmtId="0" fontId="16" fillId="17" borderId="2" xfId="0" quotePrefix="1" applyFont="1" applyFill="1" applyBorder="1" applyAlignment="1">
      <alignment horizontal="center" vertical="center" wrapText="1"/>
    </xf>
    <xf numFmtId="0" fontId="16" fillId="17" borderId="46" xfId="0" quotePrefix="1" applyFont="1" applyFill="1" applyBorder="1" applyAlignment="1">
      <alignment horizontal="center" vertical="center" wrapText="1"/>
    </xf>
    <xf numFmtId="0" fontId="16" fillId="17" borderId="5" xfId="0" quotePrefix="1" applyFont="1" applyFill="1" applyBorder="1" applyAlignment="1">
      <alignment horizontal="center" vertical="center" wrapText="1"/>
    </xf>
    <xf numFmtId="0" fontId="16" fillId="17" borderId="3" xfId="0" quotePrefix="1" applyFont="1" applyFill="1" applyBorder="1" applyAlignment="1">
      <alignment horizontal="center" vertical="center" wrapText="1"/>
    </xf>
    <xf numFmtId="0" fontId="16" fillId="17" borderId="11" xfId="0" quotePrefix="1" applyFont="1" applyFill="1" applyBorder="1" applyAlignment="1">
      <alignment horizontal="center" vertical="center" wrapText="1"/>
    </xf>
    <xf numFmtId="0" fontId="16" fillId="17" borderId="47" xfId="0" quotePrefix="1" applyFont="1" applyFill="1" applyBorder="1" applyAlignment="1">
      <alignment horizontal="center" vertical="center" wrapText="1"/>
    </xf>
    <xf numFmtId="0" fontId="16" fillId="17" borderId="49" xfId="0" applyFont="1" applyFill="1" applyBorder="1" applyAlignment="1">
      <alignment horizontal="center" vertical="center" wrapText="1"/>
    </xf>
    <xf numFmtId="0" fontId="0" fillId="0" borderId="10" xfId="0" applyBorder="1" applyAlignment="1">
      <alignment horizontal="center" vertical="center"/>
    </xf>
    <xf numFmtId="0" fontId="0" fillId="0" borderId="48" xfId="0" applyBorder="1" applyAlignment="1">
      <alignment horizontal="center" vertical="center"/>
    </xf>
    <xf numFmtId="0" fontId="0" fillId="0" borderId="10" xfId="0" applyBorder="1" applyAlignment="1">
      <alignment horizontal="center"/>
    </xf>
    <xf numFmtId="0" fontId="0" fillId="0" borderId="48" xfId="0" applyBorder="1" applyAlignment="1">
      <alignment horizontal="center"/>
    </xf>
    <xf numFmtId="0" fontId="28" fillId="0" borderId="6" xfId="0" applyFont="1" applyBorder="1" applyAlignment="1">
      <alignment horizontal="center" vertical="center" wrapText="1"/>
    </xf>
    <xf numFmtId="0" fontId="28" fillId="0" borderId="7" xfId="0" applyFont="1" applyBorder="1" applyAlignment="1">
      <alignment horizontal="center" vertical="center" wrapText="1"/>
    </xf>
    <xf numFmtId="0" fontId="0" fillId="0" borderId="49" xfId="0" applyBorder="1" applyAlignment="1">
      <alignment horizontal="center" vertical="center"/>
    </xf>
    <xf numFmtId="9" fontId="0" fillId="0" borderId="10" xfId="0" applyNumberFormat="1" applyBorder="1" applyAlignment="1">
      <alignment horizontal="right" vertical="center"/>
    </xf>
    <xf numFmtId="0" fontId="0" fillId="0" borderId="49" xfId="0" applyBorder="1" applyAlignment="1">
      <alignment horizontal="right" vertical="center"/>
    </xf>
    <xf numFmtId="0" fontId="0" fillId="0" borderId="48" xfId="0" applyBorder="1" applyAlignment="1">
      <alignment horizontal="right" vertical="center"/>
    </xf>
    <xf numFmtId="0" fontId="0" fillId="0" borderId="10" xfId="0" applyBorder="1" applyAlignment="1">
      <alignment horizontal="right" vertical="center"/>
    </xf>
    <xf numFmtId="0" fontId="0" fillId="0" borderId="10" xfId="0" applyBorder="1" applyAlignment="1">
      <alignment horizontal="center" vertical="center" wrapText="1"/>
    </xf>
    <xf numFmtId="0" fontId="0" fillId="0" borderId="49" xfId="0" applyBorder="1" applyAlignment="1">
      <alignment horizontal="center" vertical="center" wrapText="1"/>
    </xf>
    <xf numFmtId="0" fontId="0" fillId="0" borderId="48" xfId="0" applyBorder="1" applyAlignment="1">
      <alignment horizontal="center" vertical="center" wrapText="1"/>
    </xf>
    <xf numFmtId="0" fontId="22" fillId="0" borderId="0" xfId="0" applyFont="1" applyAlignment="1">
      <alignment horizontal="center"/>
    </xf>
    <xf numFmtId="0" fontId="3" fillId="17" borderId="49" xfId="0" applyFont="1" applyFill="1" applyBorder="1" applyAlignment="1">
      <alignment horizontal="center" vertical="center" wrapText="1"/>
    </xf>
    <xf numFmtId="9" fontId="0" fillId="35" borderId="10" xfId="0" applyNumberFormat="1" applyFill="1" applyBorder="1" applyAlignment="1">
      <alignment horizontal="right" vertical="center"/>
    </xf>
    <xf numFmtId="0" fontId="0" fillId="35" borderId="49" xfId="0" applyFill="1" applyBorder="1" applyAlignment="1">
      <alignment horizontal="right" vertical="center"/>
    </xf>
    <xf numFmtId="0" fontId="0" fillId="35" borderId="48" xfId="0" applyFill="1" applyBorder="1" applyAlignment="1">
      <alignment horizontal="right" vertical="center"/>
    </xf>
    <xf numFmtId="9" fontId="0" fillId="35" borderId="10" xfId="0" applyNumberFormat="1" applyFill="1" applyBorder="1" applyAlignment="1">
      <alignment horizontal="center" vertical="center"/>
    </xf>
    <xf numFmtId="0" fontId="0" fillId="35" borderId="49" xfId="0" applyFill="1" applyBorder="1" applyAlignment="1">
      <alignment horizontal="center" vertical="center"/>
    </xf>
    <xf numFmtId="0" fontId="0" fillId="35" borderId="48" xfId="0" applyFill="1" applyBorder="1" applyAlignment="1">
      <alignment horizontal="center" vertical="center"/>
    </xf>
    <xf numFmtId="0" fontId="0" fillId="0" borderId="1" xfId="0" applyBorder="1" applyAlignment="1">
      <alignment horizontal="center"/>
    </xf>
    <xf numFmtId="9" fontId="29" fillId="0" borderId="1" xfId="14" applyFont="1" applyBorder="1" applyAlignment="1">
      <alignment horizontal="center" vertical="center"/>
    </xf>
    <xf numFmtId="9" fontId="0" fillId="0" borderId="10" xfId="0" applyNumberFormat="1" applyBorder="1" applyAlignment="1">
      <alignment horizontal="center" vertical="center"/>
    </xf>
    <xf numFmtId="0" fontId="3" fillId="3" borderId="10" xfId="0" applyFont="1" applyFill="1" applyBorder="1" applyAlignment="1">
      <alignment horizontal="center" vertical="center"/>
    </xf>
    <xf numFmtId="0" fontId="3" fillId="3" borderId="49" xfId="0" applyFont="1" applyFill="1" applyBorder="1" applyAlignment="1">
      <alignment horizontal="center" vertical="center"/>
    </xf>
    <xf numFmtId="0" fontId="3" fillId="3" borderId="48"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3" borderId="0"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49" xfId="0" applyFont="1" applyFill="1" applyBorder="1" applyAlignment="1">
      <alignment horizontal="center" vertical="center" wrapText="1"/>
    </xf>
    <xf numFmtId="0" fontId="3" fillId="3" borderId="48" xfId="0" applyFont="1" applyFill="1" applyBorder="1" applyAlignment="1">
      <alignment horizontal="center" vertical="center" wrapText="1"/>
    </xf>
    <xf numFmtId="0" fontId="3" fillId="3" borderId="10" xfId="0" applyFont="1" applyFill="1" applyBorder="1" applyAlignment="1">
      <alignment horizontal="left" vertical="center" wrapText="1"/>
    </xf>
    <xf numFmtId="0" fontId="3" fillId="3" borderId="49" xfId="0" applyFont="1" applyFill="1" applyBorder="1" applyAlignment="1">
      <alignment horizontal="left" vertical="center" wrapText="1"/>
    </xf>
    <xf numFmtId="0" fontId="3" fillId="3" borderId="48" xfId="0" applyFont="1" applyFill="1" applyBorder="1" applyAlignment="1">
      <alignment horizontal="left" vertical="center" wrapText="1"/>
    </xf>
    <xf numFmtId="0" fontId="22" fillId="0" borderId="1" xfId="0" applyFont="1" applyBorder="1" applyAlignment="1">
      <alignment horizontal="center" vertical="center"/>
    </xf>
    <xf numFmtId="0" fontId="16" fillId="3" borderId="4" xfId="0" applyFont="1" applyFill="1" applyBorder="1" applyAlignment="1">
      <alignment horizontal="left" vertical="center"/>
    </xf>
    <xf numFmtId="0" fontId="16" fillId="3" borderId="47" xfId="0" applyFont="1" applyFill="1" applyBorder="1" applyAlignment="1">
      <alignment horizontal="left" vertical="center"/>
    </xf>
    <xf numFmtId="0" fontId="16" fillId="3" borderId="5" xfId="0" applyFont="1" applyFill="1" applyBorder="1" applyAlignment="1">
      <alignment horizontal="left" vertical="center"/>
    </xf>
    <xf numFmtId="0" fontId="16" fillId="3" borderId="1" xfId="0" applyFont="1" applyFill="1" applyBorder="1" applyAlignment="1">
      <alignment horizontal="left" vertical="center" wrapText="1"/>
    </xf>
    <xf numFmtId="0" fontId="16" fillId="3" borderId="1" xfId="0" applyFont="1" applyFill="1" applyBorder="1" applyAlignment="1">
      <alignment horizontal="left" vertical="center"/>
    </xf>
  </cellXfs>
  <cellStyles count="15">
    <cellStyle name="Bueno" xfId="6" builtinId="26"/>
    <cellStyle name="Hipervínculo" xfId="2" builtinId="8"/>
    <cellStyle name="Millares" xfId="13" builtinId="3"/>
    <cellStyle name="Millares [0]" xfId="12" builtinId="6"/>
    <cellStyle name="Moneda" xfId="7" builtinId="4"/>
    <cellStyle name="Moneda [0]" xfId="8" builtinId="7"/>
    <cellStyle name="Neutral 2" xfId="4" xr:uid="{00000000-0005-0000-0000-000004000000}"/>
    <cellStyle name="Normal" xfId="0" builtinId="0"/>
    <cellStyle name="Normal 2" xfId="1" xr:uid="{00000000-0005-0000-0000-000006000000}"/>
    <cellStyle name="Normal 2 2" xfId="9" xr:uid="{00000000-0005-0000-0000-000007000000}"/>
    <cellStyle name="Normal 3" xfId="5" xr:uid="{00000000-0005-0000-0000-000008000000}"/>
    <cellStyle name="Normal 3 2" xfId="11" xr:uid="{00000000-0005-0000-0000-000009000000}"/>
    <cellStyle name="Porcentaje" xfId="14" builtinId="5"/>
    <cellStyle name="Porcentaje 2" xfId="3" xr:uid="{00000000-0005-0000-0000-00000A000000}"/>
    <cellStyle name="Porcentaje 2 2" xfId="10" xr:uid="{00000000-0005-0000-0000-00000B000000}"/>
  </cellStyles>
  <dxfs count="3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font>
    </dxf>
    <dxf>
      <fill>
        <patternFill>
          <bgColor rgb="FF92D050"/>
        </patternFill>
      </fill>
    </dxf>
    <dxf>
      <font>
        <color rgb="FF9C0006"/>
      </font>
      <fill>
        <patternFill>
          <bgColor rgb="FFFFC7CE"/>
        </patternFill>
      </fill>
    </dxf>
    <dxf>
      <fill>
        <patternFill>
          <bgColor rgb="FFFFFF00"/>
        </patternFill>
      </fill>
    </dxf>
    <dxf>
      <fill>
        <patternFill>
          <bgColor rgb="FFFF0000"/>
        </patternFill>
      </fill>
    </dxf>
    <dxf>
      <fill>
        <patternFill>
          <bgColor rgb="FF92D050"/>
        </patternFill>
      </fill>
    </dxf>
    <dxf>
      <font>
        <color rgb="FF9C0006"/>
      </font>
      <fill>
        <patternFill>
          <bgColor rgb="FFFFC7CE"/>
        </patternFill>
      </fill>
    </dxf>
    <dxf>
      <fill>
        <patternFill>
          <bgColor rgb="FFFFFF00"/>
        </patternFill>
      </fill>
    </dxf>
    <dxf>
      <fill>
        <patternFill>
          <bgColor rgb="FFFF0000"/>
        </patternFill>
      </fill>
    </dxf>
    <dxf>
      <fill>
        <patternFill>
          <bgColor rgb="FF92D050"/>
        </patternFill>
      </fill>
    </dxf>
    <dxf>
      <font>
        <color rgb="FF9C0006"/>
      </font>
      <fill>
        <patternFill>
          <bgColor rgb="FFFFC7CE"/>
        </patternFill>
      </fill>
    </dxf>
    <dxf>
      <fill>
        <patternFill>
          <bgColor rgb="FFFFFF00"/>
        </patternFill>
      </fill>
    </dxf>
    <dxf>
      <fill>
        <patternFill>
          <bgColor rgb="FFFF0000"/>
        </patternFill>
      </fill>
    </dxf>
    <dxf>
      <fill>
        <patternFill>
          <bgColor rgb="FF92D050"/>
        </patternFill>
      </fill>
    </dxf>
    <dxf>
      <font>
        <color rgb="FF9C0006"/>
      </font>
      <fill>
        <patternFill>
          <bgColor rgb="FFFFC7CE"/>
        </patternFill>
      </fill>
    </dxf>
    <dxf>
      <fill>
        <patternFill>
          <bgColor rgb="FFFFFF00"/>
        </patternFill>
      </fill>
    </dxf>
    <dxf>
      <fill>
        <patternFill>
          <bgColor rgb="FFFF0000"/>
        </patternFill>
      </fill>
    </dxf>
    <dxf>
      <fill>
        <patternFill>
          <bgColor rgb="FF92D050"/>
        </patternFill>
      </fill>
    </dxf>
    <dxf>
      <font>
        <color rgb="FF9C0006"/>
      </font>
      <fill>
        <patternFill>
          <bgColor rgb="FFFFC7CE"/>
        </patternFill>
      </fill>
    </dxf>
    <dxf>
      <fill>
        <patternFill>
          <bgColor rgb="FFFFFF00"/>
        </patternFill>
      </fill>
    </dxf>
    <dxf>
      <fill>
        <patternFill>
          <bgColor rgb="FFFF0000"/>
        </patternFill>
      </fill>
    </dxf>
    <dxf>
      <font>
        <b val="0"/>
        <i val="0"/>
      </font>
    </dxf>
    <dxf>
      <fill>
        <patternFill>
          <bgColor rgb="FF92D050"/>
        </patternFill>
      </fill>
    </dxf>
    <dxf>
      <font>
        <color rgb="FF9C0006"/>
      </font>
      <fill>
        <patternFill>
          <bgColor rgb="FFFFC7CE"/>
        </patternFill>
      </fill>
    </dxf>
    <dxf>
      <fill>
        <patternFill>
          <bgColor rgb="FFFFFF00"/>
        </patternFill>
      </fill>
    </dxf>
    <dxf>
      <fill>
        <patternFill>
          <bgColor rgb="FFFF0000"/>
        </patternFill>
      </fill>
    </dxf>
  </dxfs>
  <tableStyles count="0" defaultTableStyle="TableStyleMedium2" defaultPivotStyle="PivotStyleLight16"/>
  <colors>
    <mruColors>
      <color rgb="FF006600"/>
      <color rgb="FF88F68D"/>
      <color rgb="FF8892F6"/>
      <color rgb="FF33CCFF"/>
      <color rgb="FF66FF66"/>
      <color rgb="FFFF7C80"/>
      <color rgb="FFE6ED8B"/>
      <color rgb="FFEFF787"/>
      <color rgb="FFFB759B"/>
      <color rgb="FF22081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sng" strike="noStrike" baseline="0">
                <a:solidFill>
                  <a:srgbClr val="000000"/>
                </a:solidFill>
                <a:latin typeface="Arial"/>
                <a:ea typeface="Arial"/>
                <a:cs typeface="Arial"/>
              </a:defRPr>
            </a:pPr>
            <a:r>
              <a:rPr lang="es-ES"/>
              <a:t>COMPARATIVO DE PONDERACIÓN INDIVIDUAL Vs TOTAL</a:t>
            </a:r>
          </a:p>
        </c:rich>
      </c:tx>
      <c:layout>
        <c:manualLayout>
          <c:xMode val="edge"/>
          <c:yMode val="edge"/>
          <c:x val="0.27902436839944789"/>
          <c:y val="4.2056059786419825E-2"/>
        </c:manualLayout>
      </c:layout>
      <c:overlay val="0"/>
      <c:spPr>
        <a:noFill/>
        <a:ln w="25400">
          <a:noFill/>
        </a:ln>
      </c:spPr>
    </c:title>
    <c:autoTitleDeleted val="0"/>
    <c:plotArea>
      <c:layout>
        <c:manualLayout>
          <c:layoutTarget val="inner"/>
          <c:xMode val="edge"/>
          <c:yMode val="edge"/>
          <c:x val="4.9927988478156507E-2"/>
          <c:y val="0.28767203461678453"/>
          <c:w val="0.84301488238118194"/>
          <c:h val="0.26484092075830956"/>
        </c:manualLayout>
      </c:layout>
      <c:barChart>
        <c:barDir val="col"/>
        <c:grouping val="clustered"/>
        <c:varyColors val="0"/>
        <c:ser>
          <c:idx val="1"/>
          <c:order val="0"/>
          <c:tx>
            <c:v>Total</c:v>
          </c:tx>
          <c:spPr>
            <a:solidFill>
              <a:srgbClr val="993366"/>
            </a:solidFill>
            <a:ln w="12700">
              <a:solidFill>
                <a:srgbClr val="000000"/>
              </a:solidFill>
              <a:prstDash val="solid"/>
            </a:ln>
          </c:spPr>
          <c:invertIfNegative val="0"/>
          <c:cat>
            <c:multiLvlStrRef>
              <c:f>'[1]JUNIO 2018'!$F$8:$G$24</c:f>
              <c:multiLvlStrCache>
                <c:ptCount val="17"/>
                <c:lvl>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lvl>
                <c:lvl>
                  <c:pt idx="0">
                    <c:v>N° clientes satisfechos/ Total clientes encuestados * 100 (Reg. Pub.)</c:v>
                  </c:pt>
                  <c:pt idx="1">
                    <c:v>(N° clientes satisfechos + N° clientes muy satisfechos) / Total clientes encuestados * 100</c:v>
                  </c:pt>
                  <c:pt idx="2">
                    <c:v>No. Matriculados en CCS_07/No matriculados potenciales en Sogamoso_06</c:v>
                  </c:pt>
                  <c:pt idx="3">
                    <c:v>Municipios visitados/municipios de la jurisdicción * 100</c:v>
                  </c:pt>
                  <c:pt idx="4">
                    <c:v>Numero de actividades realizadas *100/numero de actividades programadas</c:v>
                  </c:pt>
                  <c:pt idx="5">
                    <c:v>N° actividades logradas / total actividades programadas * 100</c:v>
                  </c:pt>
                  <c:pt idx="6">
                    <c:v>Actividades cumplidas con éxito atendiendo problemas de hardware / total actividades desarrolladas</c:v>
                  </c:pt>
                  <c:pt idx="7">
                    <c:v>Total tiempo perdido por eventuales fallas / 720 horas</c:v>
                  </c:pt>
                  <c:pt idx="8">
                    <c:v>N° Ordenes de pago que cumplen con los requisitos del proc de compras / total órdenes de pago *100</c:v>
                  </c:pt>
                  <c:pt idx="9">
                    <c:v>N° actividades realizadas / total actividades programadas * 100%</c:v>
                  </c:pt>
                  <c:pt idx="10">
                    <c:v>N° Asistentes reales /  N° asistentes proyectados *100</c:v>
                  </c:pt>
                  <c:pt idx="11">
                    <c:v>Nº actividades realizadas / Total actividades progtramadas * 100</c:v>
                  </c:pt>
                  <c:pt idx="12">
                    <c:v>Nº actividades realizadas / Total actividades progtramadas * 100</c:v>
                  </c:pt>
                  <c:pt idx="13">
                    <c:v>No. de certificados no conformes producidos</c:v>
                  </c:pt>
                  <c:pt idx="14">
                    <c:v>NUMERO DE  DOCUMENTOS REVISADOS (INSCRITOS Y DEVUELTOS) EN LOS RP DENTRO DE LOS 6 DIAS HABILES  / TOTAL DOCUMENTOS REVISADOS *100</c:v>
                  </c:pt>
                  <c:pt idx="15">
                    <c:v>NUMERO DE  DOCUMENTOS REVISADOS (INSCRITOS Y DEVUELTOS) EN EL REGISTRO DE PROPONENTES DENTRO DE LOS 8 DIAS HABILES  / TOTAL DOCUMENTOS REVISADOS *100</c:v>
                  </c:pt>
                  <c:pt idx="16">
                    <c:v>NUMERO DE PETICIONES CONTESTADAS DENTRO DEL TERMINO DE 15 DIAS HABILES/TOTAL PETICIONES RECIBIDAS EN EL TRIMESTRE * 100</c:v>
                  </c:pt>
                </c:lvl>
              </c:multiLvlStrCache>
            </c:multiLvlStrRef>
          </c:cat>
          <c:val>
            <c:numRef>
              <c:f>'[1]JUNIO 2018'!$J$8:$J$24</c:f>
              <c:numCache>
                <c:formatCode>General</c:formatCode>
                <c:ptCount val="17"/>
                <c:pt idx="0">
                  <c:v>8</c:v>
                </c:pt>
                <c:pt idx="1">
                  <c:v>8</c:v>
                </c:pt>
                <c:pt idx="2">
                  <c:v>7</c:v>
                </c:pt>
                <c:pt idx="3">
                  <c:v>7</c:v>
                </c:pt>
                <c:pt idx="4">
                  <c:v>7</c:v>
                </c:pt>
                <c:pt idx="5">
                  <c:v>4</c:v>
                </c:pt>
                <c:pt idx="6">
                  <c:v>6</c:v>
                </c:pt>
                <c:pt idx="7">
                  <c:v>6</c:v>
                </c:pt>
                <c:pt idx="8">
                  <c:v>4</c:v>
                </c:pt>
                <c:pt idx="9">
                  <c:v>7</c:v>
                </c:pt>
                <c:pt idx="10">
                  <c:v>6</c:v>
                </c:pt>
                <c:pt idx="11">
                  <c:v>3</c:v>
                </c:pt>
                <c:pt idx="12">
                  <c:v>3</c:v>
                </c:pt>
                <c:pt idx="13">
                  <c:v>6</c:v>
                </c:pt>
                <c:pt idx="14">
                  <c:v>6</c:v>
                </c:pt>
                <c:pt idx="15">
                  <c:v>6</c:v>
                </c:pt>
                <c:pt idx="16">
                  <c:v>6</c:v>
                </c:pt>
              </c:numCache>
            </c:numRef>
          </c:val>
          <c:extLst>
            <c:ext xmlns:c16="http://schemas.microsoft.com/office/drawing/2014/chart" uri="{C3380CC4-5D6E-409C-BE32-E72D297353CC}">
              <c16:uniqueId val="{00000000-8874-4E89-9968-FE85EBEFE13D}"/>
            </c:ext>
          </c:extLst>
        </c:ser>
        <c:ser>
          <c:idx val="2"/>
          <c:order val="1"/>
          <c:tx>
            <c:v>Ponderacion</c:v>
          </c:tx>
          <c:spPr>
            <a:solidFill>
              <a:srgbClr val="FFFFCC"/>
            </a:solidFill>
            <a:ln w="12700">
              <a:solidFill>
                <a:srgbClr val="000000"/>
              </a:solidFill>
              <a:prstDash val="solid"/>
            </a:ln>
          </c:spPr>
          <c:invertIfNegative val="0"/>
          <c:cat>
            <c:multiLvlStrRef>
              <c:f>'[1]JUNIO 2018'!$F$8:$G$24</c:f>
              <c:multiLvlStrCache>
                <c:ptCount val="17"/>
                <c:lvl>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lvl>
                <c:lvl>
                  <c:pt idx="0">
                    <c:v>N° clientes satisfechos/ Total clientes encuestados * 100 (Reg. Pub.)</c:v>
                  </c:pt>
                  <c:pt idx="1">
                    <c:v>(N° clientes satisfechos + N° clientes muy satisfechos) / Total clientes encuestados * 100</c:v>
                  </c:pt>
                  <c:pt idx="2">
                    <c:v>No. Matriculados en CCS_07/No matriculados potenciales en Sogamoso_06</c:v>
                  </c:pt>
                  <c:pt idx="3">
                    <c:v>Municipios visitados/municipios de la jurisdicción * 100</c:v>
                  </c:pt>
                  <c:pt idx="4">
                    <c:v>Numero de actividades realizadas *100/numero de actividades programadas</c:v>
                  </c:pt>
                  <c:pt idx="5">
                    <c:v>N° actividades logradas / total actividades programadas * 100</c:v>
                  </c:pt>
                  <c:pt idx="6">
                    <c:v>Actividades cumplidas con éxito atendiendo problemas de hardware / total actividades desarrolladas</c:v>
                  </c:pt>
                  <c:pt idx="7">
                    <c:v>Total tiempo perdido por eventuales fallas / 720 horas</c:v>
                  </c:pt>
                  <c:pt idx="8">
                    <c:v>N° Ordenes de pago que cumplen con los requisitos del proc de compras / total órdenes de pago *100</c:v>
                  </c:pt>
                  <c:pt idx="9">
                    <c:v>N° actividades realizadas / total actividades programadas * 100%</c:v>
                  </c:pt>
                  <c:pt idx="10">
                    <c:v>N° Asistentes reales /  N° asistentes proyectados *100</c:v>
                  </c:pt>
                  <c:pt idx="11">
                    <c:v>Nº actividades realizadas / Total actividades progtramadas * 100</c:v>
                  </c:pt>
                  <c:pt idx="12">
                    <c:v>Nº actividades realizadas / Total actividades progtramadas * 100</c:v>
                  </c:pt>
                  <c:pt idx="13">
                    <c:v>No. de certificados no conformes producidos</c:v>
                  </c:pt>
                  <c:pt idx="14">
                    <c:v>NUMERO DE  DOCUMENTOS REVISADOS (INSCRITOS Y DEVUELTOS) EN LOS RP DENTRO DE LOS 6 DIAS HABILES  / TOTAL DOCUMENTOS REVISADOS *100</c:v>
                  </c:pt>
                  <c:pt idx="15">
                    <c:v>NUMERO DE  DOCUMENTOS REVISADOS (INSCRITOS Y DEVUELTOS) EN EL REGISTRO DE PROPONENTES DENTRO DE LOS 8 DIAS HABILES  / TOTAL DOCUMENTOS REVISADOS *100</c:v>
                  </c:pt>
                  <c:pt idx="16">
                    <c:v>NUMERO DE PETICIONES CONTESTADAS DENTRO DEL TERMINO DE 15 DIAS HABILES/TOTAL PETICIONES RECIBIDAS EN EL TRIMESTRE * 100</c:v>
                  </c:pt>
                </c:lvl>
              </c:multiLvlStrCache>
            </c:multiLvlStrRef>
          </c:cat>
          <c:val>
            <c:numRef>
              <c:f>'[1]JUNIO 2018'!$M$8:$M$24</c:f>
              <c:numCache>
                <c:formatCode>General</c:formatCode>
                <c:ptCount val="17"/>
                <c:pt idx="0">
                  <c:v>8.4347826086956523</c:v>
                </c:pt>
                <c:pt idx="1">
                  <c:v>8.3333333333333339</c:v>
                </c:pt>
                <c:pt idx="2">
                  <c:v>28</c:v>
                </c:pt>
                <c:pt idx="3">
                  <c:v>7</c:v>
                </c:pt>
                <c:pt idx="4">
                  <c:v>7</c:v>
                </c:pt>
                <c:pt idx="5">
                  <c:v>4</c:v>
                </c:pt>
                <c:pt idx="6">
                  <c:v>9.6000000000000014</c:v>
                </c:pt>
                <c:pt idx="7">
                  <c:v>6</c:v>
                </c:pt>
                <c:pt idx="8">
                  <c:v>4</c:v>
                </c:pt>
                <c:pt idx="9">
                  <c:v>6.3</c:v>
                </c:pt>
                <c:pt idx="10">
                  <c:v>7.02</c:v>
                </c:pt>
                <c:pt idx="11">
                  <c:v>3</c:v>
                </c:pt>
                <c:pt idx="12">
                  <c:v>3</c:v>
                </c:pt>
                <c:pt idx="13">
                  <c:v>6</c:v>
                </c:pt>
                <c:pt idx="14">
                  <c:v>6</c:v>
                </c:pt>
                <c:pt idx="15">
                  <c:v>6</c:v>
                </c:pt>
                <c:pt idx="16">
                  <c:v>6</c:v>
                </c:pt>
              </c:numCache>
            </c:numRef>
          </c:val>
          <c:extLst>
            <c:ext xmlns:c16="http://schemas.microsoft.com/office/drawing/2014/chart" uri="{C3380CC4-5D6E-409C-BE32-E72D297353CC}">
              <c16:uniqueId val="{00000001-8874-4E89-9968-FE85EBEFE13D}"/>
            </c:ext>
          </c:extLst>
        </c:ser>
        <c:dLbls>
          <c:showLegendKey val="0"/>
          <c:showVal val="0"/>
          <c:showCatName val="0"/>
          <c:showSerName val="0"/>
          <c:showPercent val="0"/>
          <c:showBubbleSize val="0"/>
        </c:dLbls>
        <c:gapWidth val="150"/>
        <c:axId val="259884176"/>
        <c:axId val="259878296"/>
      </c:barChart>
      <c:catAx>
        <c:axId val="25988417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s-CO"/>
          </a:p>
        </c:txPr>
        <c:crossAx val="259878296"/>
        <c:crosses val="autoZero"/>
        <c:auto val="1"/>
        <c:lblAlgn val="ctr"/>
        <c:lblOffset val="100"/>
        <c:tickLblSkip val="1"/>
        <c:tickMarkSkip val="1"/>
        <c:noMultiLvlLbl val="0"/>
      </c:catAx>
      <c:valAx>
        <c:axId val="25987829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CO"/>
          </a:p>
        </c:txPr>
        <c:crossAx val="259884176"/>
        <c:crosses val="autoZero"/>
        <c:crossBetween val="between"/>
      </c:valAx>
      <c:spPr>
        <a:solidFill>
          <a:srgbClr val="C0C0C0"/>
        </a:solidFill>
        <a:ln w="12700">
          <a:solidFill>
            <a:srgbClr val="808080"/>
          </a:solidFill>
          <a:prstDash val="solid"/>
        </a:ln>
      </c:spPr>
    </c:plotArea>
    <c:legend>
      <c:legendPos val="r"/>
      <c:layout>
        <c:manualLayout>
          <c:xMode val="edge"/>
          <c:yMode val="edge"/>
          <c:x val="0.90304178328419871"/>
          <c:y val="0.32061108773617036"/>
          <c:w val="8.7452476023435421E-2"/>
          <c:h val="0.19084009536975816"/>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Arial"/>
              <a:ea typeface="Arial"/>
              <a:cs typeface="Arial"/>
            </a:defRPr>
          </a:pPr>
          <a:endParaRPr lang="es-CO"/>
        </a:p>
      </c:txPr>
    </c:legend>
    <c:plotVisOnly val="1"/>
    <c:dispBlanksAs val="gap"/>
    <c:showDLblsOverMax val="0"/>
  </c:chart>
  <c:spPr>
    <a:gradFill rotWithShape="0">
      <a:gsLst>
        <a:gs pos="0">
          <a:srgbClr val="3366FF"/>
        </a:gs>
        <a:gs pos="100000">
          <a:srgbClr val="FFFFFF"/>
        </a:gs>
      </a:gsLst>
      <a:lin ang="2700000" scaled="1"/>
    </a:gradFill>
    <a:ln w="3175">
      <a:solidFill>
        <a:srgbClr val="000000"/>
      </a:solidFill>
      <a:prstDash val="solid"/>
    </a:ln>
    <a:effectLst>
      <a:outerShdw dist="35921" dir="2700000" algn="br">
        <a:srgbClr val="000000"/>
      </a:outerShdw>
    </a:effectLst>
  </c:spPr>
  <c:txPr>
    <a:bodyPr/>
    <a:lstStyle/>
    <a:p>
      <a:pPr>
        <a:defRPr sz="1000" b="0" i="0" u="none" strike="noStrike" baseline="0">
          <a:solidFill>
            <a:srgbClr val="000000"/>
          </a:solidFill>
          <a:latin typeface="Arial"/>
          <a:ea typeface="Arial"/>
          <a:cs typeface="Arial"/>
        </a:defRPr>
      </a:pPr>
      <a:endParaRPr lang="es-CO"/>
    </a:p>
  </c:txPr>
  <c:printSettings>
    <c:headerFooter alignWithMargins="0"/>
    <c:pageMargins b="1" l="0.75000000000000133" r="0.75000000000000133" t="1" header="0" footer="0"/>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87475</xdr:colOff>
      <xdr:row>0</xdr:row>
      <xdr:rowOff>0</xdr:rowOff>
    </xdr:from>
    <xdr:to>
      <xdr:col>1</xdr:col>
      <xdr:colOff>212272</xdr:colOff>
      <xdr:row>1</xdr:row>
      <xdr:rowOff>222963</xdr:rowOff>
    </xdr:to>
    <xdr:pic>
      <xdr:nvPicPr>
        <xdr:cNvPr id="2" name="2 Imagen" descr="logo ccs.png">
          <a:extLst>
            <a:ext uri="{FF2B5EF4-FFF2-40B4-BE49-F238E27FC236}">
              <a16:creationId xmlns:a16="http://schemas.microsoft.com/office/drawing/2014/main" id="{0AF09AA9-E912-449A-8DB1-9B2F51DB54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475" y="0"/>
          <a:ext cx="886797" cy="3658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25</xdr:row>
      <xdr:rowOff>176389</xdr:rowOff>
    </xdr:from>
    <xdr:to>
      <xdr:col>12</xdr:col>
      <xdr:colOff>974725</xdr:colOff>
      <xdr:row>41</xdr:row>
      <xdr:rowOff>190146</xdr:rowOff>
    </xdr:to>
    <xdr:graphicFrame macro="">
      <xdr:nvGraphicFramePr>
        <xdr:cNvPr id="3" name="Chart 28">
          <a:extLst>
            <a:ext uri="{FF2B5EF4-FFF2-40B4-BE49-F238E27FC236}">
              <a16:creationId xmlns:a16="http://schemas.microsoft.com/office/drawing/2014/main" id="{9D9A6A56-0B50-4E8E-9899-49C832D109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429511</xdr:colOff>
      <xdr:row>0</xdr:row>
      <xdr:rowOff>47625</xdr:rowOff>
    </xdr:from>
    <xdr:to>
      <xdr:col>0</xdr:col>
      <xdr:colOff>1510060</xdr:colOff>
      <xdr:row>2</xdr:row>
      <xdr:rowOff>101010</xdr:rowOff>
    </xdr:to>
    <xdr:pic>
      <xdr:nvPicPr>
        <xdr:cNvPr id="2" name="Imagen 25">
          <a:extLst>
            <a:ext uri="{FF2B5EF4-FFF2-40B4-BE49-F238E27FC236}">
              <a16:creationId xmlns:a16="http://schemas.microsoft.com/office/drawing/2014/main" id="{07273E37-8DE9-4F72-8592-B4C39473EF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511" y="47625"/>
          <a:ext cx="1080549" cy="3391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229914</xdr:colOff>
      <xdr:row>0</xdr:row>
      <xdr:rowOff>65690</xdr:rowOff>
    </xdr:from>
    <xdr:to>
      <xdr:col>1</xdr:col>
      <xdr:colOff>448880</xdr:colOff>
      <xdr:row>1</xdr:row>
      <xdr:rowOff>383190</xdr:rowOff>
    </xdr:to>
    <xdr:pic>
      <xdr:nvPicPr>
        <xdr:cNvPr id="2" name="Imagen 25">
          <a:extLst>
            <a:ext uri="{FF2B5EF4-FFF2-40B4-BE49-F238E27FC236}">
              <a16:creationId xmlns:a16="http://schemas.microsoft.com/office/drawing/2014/main" id="{32DB3EA7-13A8-49C0-B624-8987FA6160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9914" y="65690"/>
          <a:ext cx="908707" cy="4707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675978</xdr:colOff>
      <xdr:row>0</xdr:row>
      <xdr:rowOff>84735</xdr:rowOff>
    </xdr:from>
    <xdr:to>
      <xdr:col>1</xdr:col>
      <xdr:colOff>2214253</xdr:colOff>
      <xdr:row>2</xdr:row>
      <xdr:rowOff>309253</xdr:rowOff>
    </xdr:to>
    <xdr:pic>
      <xdr:nvPicPr>
        <xdr:cNvPr id="2" name="Imagen 25">
          <a:extLst>
            <a:ext uri="{FF2B5EF4-FFF2-40B4-BE49-F238E27FC236}">
              <a16:creationId xmlns:a16="http://schemas.microsoft.com/office/drawing/2014/main" id="{34EF6390-D842-49D2-8A3E-44BCAE6C4C3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25264" y="84735"/>
          <a:ext cx="1538275" cy="5461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229914</xdr:colOff>
      <xdr:row>0</xdr:row>
      <xdr:rowOff>65690</xdr:rowOff>
    </xdr:from>
    <xdr:to>
      <xdr:col>1</xdr:col>
      <xdr:colOff>448880</xdr:colOff>
      <xdr:row>1</xdr:row>
      <xdr:rowOff>383190</xdr:rowOff>
    </xdr:to>
    <xdr:pic>
      <xdr:nvPicPr>
        <xdr:cNvPr id="2" name="Imagen 25">
          <a:extLst>
            <a:ext uri="{FF2B5EF4-FFF2-40B4-BE49-F238E27FC236}">
              <a16:creationId xmlns:a16="http://schemas.microsoft.com/office/drawing/2014/main" id="{99C87333-CB52-4359-ADCB-6B479EFE24A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9914" y="65690"/>
          <a:ext cx="904766" cy="469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229914</xdr:colOff>
      <xdr:row>0</xdr:row>
      <xdr:rowOff>65690</xdr:rowOff>
    </xdr:from>
    <xdr:to>
      <xdr:col>1</xdr:col>
      <xdr:colOff>448880</xdr:colOff>
      <xdr:row>1</xdr:row>
      <xdr:rowOff>383190</xdr:rowOff>
    </xdr:to>
    <xdr:pic>
      <xdr:nvPicPr>
        <xdr:cNvPr id="2" name="Imagen 25">
          <a:extLst>
            <a:ext uri="{FF2B5EF4-FFF2-40B4-BE49-F238E27FC236}">
              <a16:creationId xmlns:a16="http://schemas.microsoft.com/office/drawing/2014/main" id="{65744A84-77F0-44F9-834A-A44ED22311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9914" y="65690"/>
          <a:ext cx="904766" cy="469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229915</xdr:colOff>
      <xdr:row>0</xdr:row>
      <xdr:rowOff>65690</xdr:rowOff>
    </xdr:from>
    <xdr:to>
      <xdr:col>0</xdr:col>
      <xdr:colOff>1809751</xdr:colOff>
      <xdr:row>2</xdr:row>
      <xdr:rowOff>0</xdr:rowOff>
    </xdr:to>
    <xdr:pic>
      <xdr:nvPicPr>
        <xdr:cNvPr id="2" name="Imagen 25">
          <a:extLst>
            <a:ext uri="{FF2B5EF4-FFF2-40B4-BE49-F238E27FC236}">
              <a16:creationId xmlns:a16="http://schemas.microsoft.com/office/drawing/2014/main" id="{B77A6198-A930-420A-8859-804B8D01328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9915" y="65690"/>
          <a:ext cx="1579836" cy="4867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114300</xdr:colOff>
      <xdr:row>0</xdr:row>
      <xdr:rowOff>104775</xdr:rowOff>
    </xdr:from>
    <xdr:to>
      <xdr:col>2</xdr:col>
      <xdr:colOff>146050</xdr:colOff>
      <xdr:row>5</xdr:row>
      <xdr:rowOff>128691</xdr:rowOff>
    </xdr:to>
    <xdr:pic>
      <xdr:nvPicPr>
        <xdr:cNvPr id="2" name="3 Imagen">
          <a:extLst>
            <a:ext uri="{FF2B5EF4-FFF2-40B4-BE49-F238E27FC236}">
              <a16:creationId xmlns:a16="http://schemas.microsoft.com/office/drawing/2014/main" id="{474462E1-92DB-466C-8EB3-76A058CE8D6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04775"/>
          <a:ext cx="1590675" cy="833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114300</xdr:colOff>
      <xdr:row>0</xdr:row>
      <xdr:rowOff>104775</xdr:rowOff>
    </xdr:from>
    <xdr:to>
      <xdr:col>2</xdr:col>
      <xdr:colOff>146050</xdr:colOff>
      <xdr:row>6</xdr:row>
      <xdr:rowOff>81066</xdr:rowOff>
    </xdr:to>
    <xdr:pic>
      <xdr:nvPicPr>
        <xdr:cNvPr id="2" name="3 Imagen">
          <a:extLst>
            <a:ext uri="{FF2B5EF4-FFF2-40B4-BE49-F238E27FC236}">
              <a16:creationId xmlns:a16="http://schemas.microsoft.com/office/drawing/2014/main" id="{F7F36464-BDD8-47AE-ABB6-9495F2E07F3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04775"/>
          <a:ext cx="1612900" cy="833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istemas\Desktop\belssy\BACKUP%20BELSSY\BACKUP%20BELSSY\copia%20agosto30\CAMARA%20DE%20COMERCIO\CALIDAD\Procedimientos%20calidad%202018\G.%20CALIDAD\INDICADORES\Indicador%20Eficacia%20SGC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ZO 2018"/>
      <sheetName val="JUNIO 2018"/>
      <sheetName val="SEPTIEMBRE 2018"/>
      <sheetName val="DICIEMBRE 2018"/>
    </sheetNames>
    <sheetDataSet>
      <sheetData sheetId="0"/>
      <sheetData sheetId="1">
        <row r="8">
          <cell r="F8" t="str">
            <v>N° clientes satisfechos/ Total clientes encuestados * 100 (Reg. Pub.)</v>
          </cell>
          <cell r="G8">
            <v>0</v>
          </cell>
          <cell r="J8">
            <v>8</v>
          </cell>
          <cell r="M8">
            <v>8.4347826086956523</v>
          </cell>
        </row>
        <row r="9">
          <cell r="F9" t="str">
            <v>(N° clientes satisfechos + N° clientes muy satisfechos) / Total clientes encuestados * 100</v>
          </cell>
          <cell r="G9">
            <v>0</v>
          </cell>
          <cell r="J9">
            <v>8</v>
          </cell>
          <cell r="M9">
            <v>8.3333333333333339</v>
          </cell>
        </row>
        <row r="10">
          <cell r="F10" t="str">
            <v>No. Matriculados en CCS_07/No matriculados potenciales en Sogamoso_06</v>
          </cell>
          <cell r="G10">
            <v>0</v>
          </cell>
          <cell r="J10">
            <v>7</v>
          </cell>
          <cell r="M10">
            <v>28</v>
          </cell>
        </row>
        <row r="11">
          <cell r="F11" t="str">
            <v>Municipios visitados/municipios de la jurisdicción * 100</v>
          </cell>
          <cell r="G11">
            <v>0</v>
          </cell>
          <cell r="J11">
            <v>7</v>
          </cell>
          <cell r="M11">
            <v>7</v>
          </cell>
        </row>
        <row r="12">
          <cell r="F12" t="str">
            <v>Numero de actividades realizadas *100/numero de actividades programadas</v>
          </cell>
          <cell r="G12">
            <v>0</v>
          </cell>
          <cell r="J12">
            <v>7</v>
          </cell>
          <cell r="M12">
            <v>7</v>
          </cell>
        </row>
        <row r="13">
          <cell r="F13" t="str">
            <v>N° actividades logradas / total actividades programadas * 100</v>
          </cell>
          <cell r="G13">
            <v>0</v>
          </cell>
          <cell r="J13">
            <v>4</v>
          </cell>
          <cell r="M13">
            <v>4</v>
          </cell>
        </row>
        <row r="14">
          <cell r="F14" t="str">
            <v>Actividades cumplidas con éxito atendiendo problemas de hardware / total actividades desarrolladas</v>
          </cell>
          <cell r="G14">
            <v>0</v>
          </cell>
          <cell r="J14">
            <v>6</v>
          </cell>
          <cell r="M14">
            <v>9.6000000000000014</v>
          </cell>
        </row>
        <row r="15">
          <cell r="F15" t="str">
            <v>Total tiempo perdido por eventuales fallas / 720 horas</v>
          </cell>
          <cell r="G15">
            <v>0</v>
          </cell>
          <cell r="J15">
            <v>6</v>
          </cell>
          <cell r="M15">
            <v>6</v>
          </cell>
        </row>
        <row r="16">
          <cell r="F16" t="str">
            <v>N° Ordenes de pago que cumplen con los requisitos del proc de compras / total órdenes de pago *100</v>
          </cell>
          <cell r="G16">
            <v>0</v>
          </cell>
          <cell r="J16">
            <v>4</v>
          </cell>
          <cell r="M16">
            <v>4</v>
          </cell>
        </row>
        <row r="17">
          <cell r="F17" t="str">
            <v>N° actividades realizadas / total actividades programadas * 100%</v>
          </cell>
          <cell r="G17">
            <v>0</v>
          </cell>
          <cell r="J17">
            <v>7</v>
          </cell>
          <cell r="M17">
            <v>6.3</v>
          </cell>
        </row>
        <row r="18">
          <cell r="F18" t="str">
            <v>N° Asistentes reales /  N° asistentes proyectados *100</v>
          </cell>
          <cell r="G18">
            <v>0</v>
          </cell>
          <cell r="J18">
            <v>6</v>
          </cell>
          <cell r="M18">
            <v>7.02</v>
          </cell>
        </row>
        <row r="19">
          <cell r="F19" t="str">
            <v>Nº actividades realizadas / Total actividades progtramadas * 100</v>
          </cell>
          <cell r="G19">
            <v>0</v>
          </cell>
          <cell r="J19">
            <v>3</v>
          </cell>
          <cell r="M19">
            <v>3</v>
          </cell>
        </row>
        <row r="20">
          <cell r="F20" t="str">
            <v>Nº actividades realizadas / Total actividades progtramadas * 100</v>
          </cell>
          <cell r="G20">
            <v>0</v>
          </cell>
          <cell r="J20">
            <v>3</v>
          </cell>
          <cell r="M20">
            <v>3</v>
          </cell>
        </row>
        <row r="21">
          <cell r="F21" t="str">
            <v>No. de certificados no conformes producidos</v>
          </cell>
          <cell r="G21">
            <v>0</v>
          </cell>
          <cell r="J21">
            <v>6</v>
          </cell>
          <cell r="M21">
            <v>6</v>
          </cell>
        </row>
        <row r="22">
          <cell r="F22" t="str">
            <v>NUMERO DE  DOCUMENTOS REVISADOS (INSCRITOS Y DEVUELTOS) EN LOS RP DENTRO DE LOS 6 DIAS HABILES  / TOTAL DOCUMENTOS REVISADOS *100</v>
          </cell>
          <cell r="G22">
            <v>0</v>
          </cell>
          <cell r="J22">
            <v>6</v>
          </cell>
          <cell r="M22">
            <v>6</v>
          </cell>
        </row>
        <row r="23">
          <cell r="F23" t="str">
            <v>NUMERO DE  DOCUMENTOS REVISADOS (INSCRITOS Y DEVUELTOS) EN EL REGISTRO DE PROPONENTES DENTRO DE LOS 8 DIAS HABILES  / TOTAL DOCUMENTOS REVISADOS *100</v>
          </cell>
          <cell r="G23">
            <v>0</v>
          </cell>
          <cell r="J23">
            <v>6</v>
          </cell>
          <cell r="M23">
            <v>6</v>
          </cell>
        </row>
        <row r="24">
          <cell r="F24" t="str">
            <v>NUMERO DE PETICIONES CONTESTADAS DENTRO DEL TERMINO DE 15 DIAS HABILES/TOTAL PETICIONES RECIBIDAS EN EL TRIMESTRE * 100</v>
          </cell>
          <cell r="G24">
            <v>0</v>
          </cell>
          <cell r="J24">
            <v>6</v>
          </cell>
          <cell r="M24">
            <v>6</v>
          </cell>
        </row>
      </sheetData>
      <sheetData sheetId="2"/>
      <sheetData sheetId="3"/>
    </sheetDataSet>
  </externalBook>
</externalLink>
</file>

<file path=xl/persons/person.xml><?xml version="1.0" encoding="utf-8"?>
<personList xmlns="http://schemas.microsoft.com/office/spreadsheetml/2018/threadedcomments" xmlns:x="http://schemas.openxmlformats.org/spreadsheetml/2006/main">
  <person displayName="Presidencia003" id="{1954C0B7-627D-4697-9DAE-957BEBD291DC}" userId="Presidencia003"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J24" dT="2020-11-09T20:13:28.32" personId="{1954C0B7-627D-4697-9DAE-957BEBD291DC}" id="{1D06E17A-13E5-4CB9-8507-7AFE2500F085}">
    <text>Tomado del informe para junta directiva presentado en septiembre de 2020, con corte a agosto</text>
  </threadedComment>
</ThreadedComments>
</file>

<file path=xl/threadedComments/threadedComment2.xml><?xml version="1.0" encoding="utf-8"?>
<ThreadedComments xmlns="http://schemas.microsoft.com/office/spreadsheetml/2018/threadedcomments" xmlns:x="http://schemas.openxmlformats.org/spreadsheetml/2006/main">
  <threadedComment ref="J24" dT="2020-11-09T20:13:28.32" personId="{1954C0B7-627D-4697-9DAE-957BEBD291DC}" id="{35651C5E-0DC6-4402-9FB0-5C6F3130566A}">
    <text>Tomado del informe para junta directiva presentado en septiembre de 2020, con corte a agosto</text>
  </threadedComment>
</ThreadedComments>
</file>

<file path=xl/threadedComments/threadedComment3.xml><?xml version="1.0" encoding="utf-8"?>
<ThreadedComments xmlns="http://schemas.microsoft.com/office/spreadsheetml/2018/threadedcomments" xmlns:x="http://schemas.openxmlformats.org/spreadsheetml/2006/main">
  <threadedComment ref="F20" dT="2020-11-09T20:13:28.32" personId="{1954C0B7-627D-4697-9DAE-957BEBD291DC}" id="{5EB23C4B-5613-4F1A-B0D7-DBCA297D1DFF}">
    <text>Tomado del informe para junta directiva presentado en septiembre de 2020, con corte a agosto</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Downloads/anexos/INDICADOR%20ORDENES%20DE%20PAGO%202018.xlsx" TargetMode="External"/><Relationship Id="rId13" Type="http://schemas.openxmlformats.org/officeDocument/2006/relationships/hyperlink" Target="../../../../../../../../../../../../../../../../../../../../../../../Downloads/anexos/ANALISIS%20TIEMPO%20REVISION%20DOCUMENTOS-2018%20(1).xls" TargetMode="External"/><Relationship Id="rId18" Type="http://schemas.openxmlformats.org/officeDocument/2006/relationships/drawing" Target="../drawings/drawing1.xml"/><Relationship Id="rId3" Type="http://schemas.openxmlformats.org/officeDocument/2006/relationships/hyperlink" Target="../../../../../../../../../../../../../../../../../../../../../../../Downloads/anexos/Indicador%20Mantenimiento%20Equipos%202018%20(4).xlsx" TargetMode="External"/><Relationship Id="rId7" Type="http://schemas.openxmlformats.org/officeDocument/2006/relationships/hyperlink" Target="../../../../../../../../../../../../../../../../../../../../../../../Downloads/anexos/Indicador%20Mantenimiento%20Equipos%202018%20(4).xlsx" TargetMode="External"/><Relationship Id="rId12" Type="http://schemas.openxmlformats.org/officeDocument/2006/relationships/hyperlink" Target="../../../../../../../../../../../../../../../../../../../../../../../Downloads/anexos/ANALISIS%20TIEMPO%20REVISION%20PROPONENTES-2018.xls" TargetMode="External"/><Relationship Id="rId17" Type="http://schemas.openxmlformats.org/officeDocument/2006/relationships/hyperlink" Target="../../../../../../../../../../../../../../../../../../../../../../../Downloads/anexos/Indicador%20CLIMA%20ORGANIZACIONAL%202018.xlsx" TargetMode="External"/><Relationship Id="rId2" Type="http://schemas.openxmlformats.org/officeDocument/2006/relationships/hyperlink" Target="../../../../../../../../../../../../../../../../../../../../../../../AppData/Roaming/Microsoft/Excel/anexos/Asistencia%20Capacitacion%202018%20(1).xlsx" TargetMode="External"/><Relationship Id="rId16" Type="http://schemas.openxmlformats.org/officeDocument/2006/relationships/hyperlink" Target="../../../../../../../../../../../../../../../../../../../../../../../Downloads/anexos/1.1.%20tablero%20de%20indicadores%202018.xlsx" TargetMode="External"/><Relationship Id="rId20" Type="http://schemas.openxmlformats.org/officeDocument/2006/relationships/comments" Target="../comments1.xml"/><Relationship Id="rId1" Type="http://schemas.openxmlformats.org/officeDocument/2006/relationships/hyperlink" Target="../../../../../../../../../../../../../../../../../../../../../../../AppData/Roaming/Microsoft/Excel/anexos/medios%20%20EMPLEADOS%202018.xlsx" TargetMode="External"/><Relationship Id="rId6" Type="http://schemas.openxmlformats.org/officeDocument/2006/relationships/hyperlink" Target="../../../../../../../../../../../../../../../../../../../../../../../Downloads/anexos/INDICADOR%20%20EVALUACION%20DE%20DESEMPE&#209;O%20%20A&#209;O%202018%20(1).xlsx" TargetMode="External"/><Relationship Id="rId11" Type="http://schemas.openxmlformats.org/officeDocument/2006/relationships/hyperlink" Target="../../../../../../../../../../../../../../../../../../../../../../../Downloads/anexos/INDICADOR%20PRODUCTO%20NO%20CONFORME-CERTIFICADOS-%202018%20(1).xls" TargetMode="External"/><Relationship Id="rId5" Type="http://schemas.openxmlformats.org/officeDocument/2006/relationships/hyperlink" Target="../../../../../../../../../../../../../../../../../../../../../../../Downloads/anexos/ANALISIS%20AUMENTAR%20COBERTURA%20No%20INSCRITOS%20JURISDICCION-2018%20(1).xls" TargetMode="External"/><Relationship Id="rId15" Type="http://schemas.openxmlformats.org/officeDocument/2006/relationships/hyperlink" Target="../../../../../../../../../../../../../../../../../../../../../../../Downloads/anexos/1.1.%20tablero%20de%20indicadores%202018.xlsx" TargetMode="External"/><Relationship Id="rId10" Type="http://schemas.openxmlformats.org/officeDocument/2006/relationships/hyperlink" Target="../../../../../../../../../../../../../../../../../../../../../../../Downloads/anexos/cumplimiento%20programa%20competitividad.xls" TargetMode="External"/><Relationship Id="rId19" Type="http://schemas.openxmlformats.org/officeDocument/2006/relationships/vmlDrawing" Target="../drawings/vmlDrawing1.vml"/><Relationship Id="rId4" Type="http://schemas.openxmlformats.org/officeDocument/2006/relationships/hyperlink" Target="../../../../../../../../../../../../../../../../../../../../../../../Downloads/anexos/Analisis%20satisfaccion%20cliente.xls" TargetMode="External"/><Relationship Id="rId9" Type="http://schemas.openxmlformats.org/officeDocument/2006/relationships/hyperlink" Target="../../../../../../../../../../../../../../../../../../../../../../../Downloads/anexos/cumplimiento%20programa%20competitividad.xls" TargetMode="External"/><Relationship Id="rId14" Type="http://schemas.openxmlformats.org/officeDocument/2006/relationships/hyperlink" Target="../../../../../../../../../../../../../../../../../../../../../../../Downloads/anexos/ANALISIS%20TIEMPO%20DE%20RESPUESTA%20DERECHOS%20DE%20PETICIONES%202018.xls"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Jur&#237;dico%20y%20Centro%20de%20Conciliaci&#243;n%20y%20Arbitraje/Indicadores%202014/Analisis%20Satisfaccion%20Cliente_2014.xls"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Jur&#237;dico%20y%20Centro%20de%20Conciliaci&#243;n%20y%20Arbitraje/Indicadores%202014/Analisis%20Satisfaccion%20Cliente_2014.xl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microsoft.com/office/2017/10/relationships/threadedComment" Target="../threadedComments/threadedComment1.xml"/><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microsoft.com/office/2017/10/relationships/threadedComment" Target="../threadedComments/threadedComment2.xml"/><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 Id="rId4" Type="http://schemas.microsoft.com/office/2017/10/relationships/threadedComment" Target="../threadedComments/threadedComment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9"/>
  <sheetViews>
    <sheetView workbookViewId="0">
      <selection activeCell="D11" sqref="D11:E11"/>
    </sheetView>
  </sheetViews>
  <sheetFormatPr baseColWidth="10" defaultColWidth="13.33203125" defaultRowHeight="10.5" x14ac:dyDescent="0.15"/>
  <cols>
    <col min="1" max="1" width="14.6640625" style="7" customWidth="1"/>
    <col min="2" max="2" width="9.83203125" style="6" customWidth="1"/>
    <col min="3" max="3" width="19.6640625" style="6" customWidth="1"/>
    <col min="4" max="4" width="13.33203125" style="6"/>
    <col min="5" max="5" width="18.5" style="6" customWidth="1"/>
    <col min="6" max="7" width="20.1640625" style="6" customWidth="1"/>
    <col min="8" max="8" width="13.5" style="1" customWidth="1"/>
    <col min="9" max="9" width="11" style="1" customWidth="1"/>
    <col min="10" max="10" width="15.83203125" style="10" customWidth="1"/>
    <col min="11" max="11" width="15.5" style="1" customWidth="1"/>
    <col min="12" max="12" width="15.83203125" style="1" customWidth="1"/>
    <col min="13" max="13" width="19.83203125" style="1" customWidth="1"/>
    <col min="14" max="16384" width="13.33203125" style="6"/>
  </cols>
  <sheetData>
    <row r="1" spans="1:17" ht="13.5" customHeight="1" x14ac:dyDescent="0.15">
      <c r="A1" s="420"/>
      <c r="B1" s="420"/>
      <c r="C1" s="431" t="s">
        <v>86</v>
      </c>
      <c r="D1" s="432"/>
      <c r="E1" s="432"/>
      <c r="F1" s="432"/>
      <c r="G1" s="432"/>
      <c r="H1" s="432"/>
      <c r="I1" s="432"/>
      <c r="J1" s="432"/>
      <c r="K1" s="433"/>
      <c r="L1" s="403" t="s">
        <v>87</v>
      </c>
      <c r="M1" s="403"/>
    </row>
    <row r="2" spans="1:17" ht="21.75" customHeight="1" x14ac:dyDescent="0.15">
      <c r="A2" s="420"/>
      <c r="B2" s="420"/>
      <c r="C2" s="431"/>
      <c r="D2" s="432"/>
      <c r="E2" s="432"/>
      <c r="F2" s="432"/>
      <c r="G2" s="432"/>
      <c r="H2" s="432"/>
      <c r="I2" s="432"/>
      <c r="J2" s="432"/>
      <c r="K2" s="433"/>
      <c r="L2" s="403"/>
      <c r="M2" s="403"/>
    </row>
    <row r="3" spans="1:17" x14ac:dyDescent="0.15">
      <c r="B3" s="8"/>
      <c r="C3" s="9"/>
      <c r="D3" s="9"/>
      <c r="E3" s="9"/>
      <c r="F3" s="9"/>
      <c r="G3" s="9" t="s">
        <v>88</v>
      </c>
      <c r="H3" s="2"/>
      <c r="I3" s="2"/>
      <c r="K3" s="1" t="s">
        <v>88</v>
      </c>
      <c r="L3" s="1" t="s">
        <v>88</v>
      </c>
      <c r="M3" s="1" t="s">
        <v>88</v>
      </c>
    </row>
    <row r="4" spans="1:17" x14ac:dyDescent="0.15">
      <c r="A4" s="11"/>
      <c r="B4" s="434" t="s">
        <v>89</v>
      </c>
      <c r="C4" s="434"/>
      <c r="D4" s="434"/>
      <c r="E4" s="12"/>
      <c r="F4" s="9" t="s">
        <v>90</v>
      </c>
      <c r="G4" s="9" t="s">
        <v>88</v>
      </c>
      <c r="H4" s="2"/>
      <c r="I4" s="2" t="s">
        <v>88</v>
      </c>
      <c r="J4" s="10" t="s">
        <v>91</v>
      </c>
      <c r="K4" s="13"/>
      <c r="L4" s="2" t="s">
        <v>92</v>
      </c>
      <c r="M4" s="14" t="s">
        <v>88</v>
      </c>
    </row>
    <row r="5" spans="1:17" ht="14.25" customHeight="1" x14ac:dyDescent="0.15">
      <c r="A5" s="435" t="s">
        <v>93</v>
      </c>
      <c r="B5" s="437" t="s">
        <v>94</v>
      </c>
      <c r="C5" s="437"/>
      <c r="D5" s="437" t="s">
        <v>95</v>
      </c>
      <c r="E5" s="438"/>
      <c r="F5" s="437" t="s">
        <v>96</v>
      </c>
      <c r="G5" s="437"/>
      <c r="H5" s="403" t="s">
        <v>97</v>
      </c>
      <c r="I5" s="417" t="s">
        <v>2</v>
      </c>
      <c r="J5" s="440" t="s">
        <v>98</v>
      </c>
      <c r="K5" s="417" t="s">
        <v>99</v>
      </c>
      <c r="L5" s="417"/>
      <c r="M5" s="417"/>
    </row>
    <row r="6" spans="1:17" ht="33" customHeight="1" x14ac:dyDescent="0.15">
      <c r="A6" s="436"/>
      <c r="B6" s="15" t="s">
        <v>100</v>
      </c>
      <c r="C6" s="15" t="s">
        <v>101</v>
      </c>
      <c r="D6" s="438"/>
      <c r="E6" s="438"/>
      <c r="F6" s="437"/>
      <c r="G6" s="437"/>
      <c r="H6" s="376"/>
      <c r="I6" s="439"/>
      <c r="J6" s="440"/>
      <c r="K6" s="16" t="s">
        <v>102</v>
      </c>
      <c r="L6" s="16" t="s">
        <v>78</v>
      </c>
      <c r="M6" s="16" t="s">
        <v>103</v>
      </c>
    </row>
    <row r="7" spans="1:17" ht="39.75" customHeight="1" x14ac:dyDescent="0.15">
      <c r="A7" s="419" t="s">
        <v>104</v>
      </c>
      <c r="B7" s="425" t="s">
        <v>105</v>
      </c>
      <c r="C7" s="17" t="s">
        <v>106</v>
      </c>
      <c r="D7" s="429" t="s">
        <v>21</v>
      </c>
      <c r="E7" s="429"/>
      <c r="F7" s="422" t="s">
        <v>23</v>
      </c>
      <c r="G7" s="422"/>
      <c r="H7" s="18">
        <v>0.95</v>
      </c>
      <c r="I7" s="19">
        <v>0.97</v>
      </c>
      <c r="J7" s="20">
        <v>8</v>
      </c>
      <c r="K7" s="3">
        <v>0.96</v>
      </c>
      <c r="L7" s="3">
        <f>+H7/I7</f>
        <v>0.97938144329896903</v>
      </c>
      <c r="M7" s="21">
        <f>+L7*J7</f>
        <v>7.8350515463917523</v>
      </c>
      <c r="N7" s="22"/>
    </row>
    <row r="8" spans="1:17" ht="48.75" customHeight="1" x14ac:dyDescent="0.15">
      <c r="A8" s="419"/>
      <c r="B8" s="425"/>
      <c r="C8" s="23" t="s">
        <v>107</v>
      </c>
      <c r="D8" s="429"/>
      <c r="E8" s="429"/>
      <c r="F8" s="422" t="s">
        <v>108</v>
      </c>
      <c r="G8" s="422"/>
      <c r="H8" s="18">
        <v>0.97</v>
      </c>
      <c r="I8" s="18">
        <v>0.96</v>
      </c>
      <c r="J8" s="20">
        <v>8</v>
      </c>
      <c r="K8" s="3">
        <f>+H8</f>
        <v>0.97</v>
      </c>
      <c r="L8" s="3">
        <f>H8/I8</f>
        <v>1.0104166666666667</v>
      </c>
      <c r="M8" s="21">
        <f t="shared" ref="M8:M17" si="0">+L8*J8</f>
        <v>8.0833333333333339</v>
      </c>
      <c r="N8" s="22"/>
    </row>
    <row r="9" spans="1:17" ht="43.5" customHeight="1" x14ac:dyDescent="0.15">
      <c r="A9" s="419" t="s">
        <v>109</v>
      </c>
      <c r="B9" s="425" t="s">
        <v>105</v>
      </c>
      <c r="C9" s="430" t="s">
        <v>110</v>
      </c>
      <c r="D9" s="419" t="s">
        <v>111</v>
      </c>
      <c r="E9" s="419"/>
      <c r="F9" s="422" t="s">
        <v>112</v>
      </c>
      <c r="G9" s="422"/>
      <c r="H9" s="18">
        <v>2.4</v>
      </c>
      <c r="I9" s="18">
        <v>0.23</v>
      </c>
      <c r="J9" s="20">
        <v>7</v>
      </c>
      <c r="K9" s="3">
        <f t="shared" ref="K9:K23" si="1">+H9</f>
        <v>2.4</v>
      </c>
      <c r="L9" s="3">
        <f>H9/I9</f>
        <v>10.434782608695651</v>
      </c>
      <c r="M9" s="21">
        <f>+L9*J9</f>
        <v>73.043478260869549</v>
      </c>
      <c r="N9" s="22"/>
      <c r="Q9" s="24"/>
    </row>
    <row r="10" spans="1:17" ht="27.75" customHeight="1" x14ac:dyDescent="0.15">
      <c r="A10" s="419"/>
      <c r="B10" s="425"/>
      <c r="C10" s="430"/>
      <c r="D10" s="419" t="s">
        <v>113</v>
      </c>
      <c r="E10" s="419"/>
      <c r="F10" s="422" t="s">
        <v>114</v>
      </c>
      <c r="G10" s="422"/>
      <c r="H10" s="18">
        <v>1</v>
      </c>
      <c r="I10" s="18">
        <v>1</v>
      </c>
      <c r="J10" s="20">
        <v>7</v>
      </c>
      <c r="K10" s="3">
        <f t="shared" si="1"/>
        <v>1</v>
      </c>
      <c r="L10" s="3">
        <v>1</v>
      </c>
      <c r="M10" s="21">
        <f t="shared" si="0"/>
        <v>7</v>
      </c>
      <c r="N10" s="22"/>
    </row>
    <row r="11" spans="1:17" ht="44.25" customHeight="1" x14ac:dyDescent="0.15">
      <c r="A11" s="419" t="s">
        <v>115</v>
      </c>
      <c r="B11" s="25" t="s">
        <v>105</v>
      </c>
      <c r="C11" s="26" t="s">
        <v>116</v>
      </c>
      <c r="D11" s="429" t="s">
        <v>117</v>
      </c>
      <c r="E11" s="429"/>
      <c r="F11" s="412" t="s">
        <v>118</v>
      </c>
      <c r="G11" s="412"/>
      <c r="H11" s="19">
        <v>0.93</v>
      </c>
      <c r="I11" s="3">
        <v>1</v>
      </c>
      <c r="J11" s="20">
        <v>7</v>
      </c>
      <c r="K11" s="3">
        <f t="shared" si="1"/>
        <v>0.93</v>
      </c>
      <c r="L11" s="3">
        <f t="shared" ref="L11:L22" si="2">H11/I11</f>
        <v>0.93</v>
      </c>
      <c r="M11" s="21">
        <f t="shared" si="0"/>
        <v>6.5100000000000007</v>
      </c>
    </row>
    <row r="12" spans="1:17" ht="39" customHeight="1" x14ac:dyDescent="0.15">
      <c r="A12" s="419"/>
      <c r="B12" s="420"/>
      <c r="C12" s="423" t="s">
        <v>119</v>
      </c>
      <c r="D12" s="424" t="s">
        <v>120</v>
      </c>
      <c r="E12" s="424"/>
      <c r="F12" s="412" t="s">
        <v>121</v>
      </c>
      <c r="G12" s="412"/>
      <c r="H12" s="3">
        <v>1</v>
      </c>
      <c r="I12" s="3">
        <v>1</v>
      </c>
      <c r="J12" s="20">
        <v>4</v>
      </c>
      <c r="K12" s="3">
        <f t="shared" si="1"/>
        <v>1</v>
      </c>
      <c r="L12" s="3">
        <f t="shared" si="2"/>
        <v>1</v>
      </c>
      <c r="M12" s="21">
        <f t="shared" si="0"/>
        <v>4</v>
      </c>
    </row>
    <row r="13" spans="1:17" ht="36.75" customHeight="1" x14ac:dyDescent="0.15">
      <c r="A13" s="419"/>
      <c r="B13" s="420"/>
      <c r="C13" s="423"/>
      <c r="D13" s="426" t="s">
        <v>122</v>
      </c>
      <c r="E13" s="426"/>
      <c r="F13" s="422" t="s">
        <v>123</v>
      </c>
      <c r="G13" s="422"/>
      <c r="H13" s="3">
        <v>1</v>
      </c>
      <c r="I13" s="3">
        <v>1</v>
      </c>
      <c r="J13" s="20">
        <v>6</v>
      </c>
      <c r="K13" s="3">
        <f t="shared" si="1"/>
        <v>1</v>
      </c>
      <c r="L13" s="3">
        <f t="shared" si="2"/>
        <v>1</v>
      </c>
      <c r="M13" s="21">
        <f t="shared" si="0"/>
        <v>6</v>
      </c>
    </row>
    <row r="14" spans="1:17" ht="30.75" customHeight="1" x14ac:dyDescent="0.15">
      <c r="A14" s="419"/>
      <c r="B14" s="420"/>
      <c r="C14" s="423"/>
      <c r="D14" s="426" t="s">
        <v>124</v>
      </c>
      <c r="E14" s="426"/>
      <c r="F14" s="422" t="s">
        <v>125</v>
      </c>
      <c r="G14" s="422"/>
      <c r="H14" s="3">
        <v>1</v>
      </c>
      <c r="I14" s="19">
        <v>1</v>
      </c>
      <c r="J14" s="27">
        <v>6</v>
      </c>
      <c r="K14" s="3">
        <f t="shared" si="1"/>
        <v>1</v>
      </c>
      <c r="L14" s="3">
        <f t="shared" si="2"/>
        <v>1</v>
      </c>
      <c r="M14" s="21">
        <f t="shared" si="0"/>
        <v>6</v>
      </c>
      <c r="N14" s="22"/>
    </row>
    <row r="15" spans="1:17" ht="45.75" customHeight="1" x14ac:dyDescent="0.15">
      <c r="A15" s="28"/>
      <c r="B15" s="29"/>
      <c r="C15" s="26" t="s">
        <v>126</v>
      </c>
      <c r="D15" s="425" t="s">
        <v>127</v>
      </c>
      <c r="E15" s="425"/>
      <c r="F15" s="422" t="s">
        <v>128</v>
      </c>
      <c r="G15" s="422"/>
      <c r="H15" s="3">
        <v>1</v>
      </c>
      <c r="I15" s="3">
        <v>1</v>
      </c>
      <c r="J15" s="20">
        <v>4</v>
      </c>
      <c r="K15" s="3">
        <f t="shared" si="1"/>
        <v>1</v>
      </c>
      <c r="L15" s="3">
        <f t="shared" si="2"/>
        <v>1</v>
      </c>
      <c r="M15" s="21">
        <f t="shared" si="0"/>
        <v>4</v>
      </c>
      <c r="N15" s="22"/>
    </row>
    <row r="16" spans="1:17" ht="32.25" customHeight="1" x14ac:dyDescent="0.15">
      <c r="A16" s="419" t="s">
        <v>129</v>
      </c>
      <c r="B16" s="427" t="s">
        <v>130</v>
      </c>
      <c r="C16" s="428" t="s">
        <v>131</v>
      </c>
      <c r="D16" s="424" t="s">
        <v>132</v>
      </c>
      <c r="E16" s="424"/>
      <c r="F16" s="422" t="s">
        <v>133</v>
      </c>
      <c r="G16" s="422"/>
      <c r="H16" s="30">
        <v>1</v>
      </c>
      <c r="I16" s="3">
        <v>1</v>
      </c>
      <c r="J16" s="20">
        <v>7</v>
      </c>
      <c r="K16" s="3">
        <f t="shared" si="1"/>
        <v>1</v>
      </c>
      <c r="L16" s="3">
        <f t="shared" si="2"/>
        <v>1</v>
      </c>
      <c r="M16" s="21">
        <f t="shared" si="0"/>
        <v>7</v>
      </c>
    </row>
    <row r="17" spans="1:17" ht="30.75" customHeight="1" x14ac:dyDescent="0.15">
      <c r="A17" s="419"/>
      <c r="B17" s="427"/>
      <c r="C17" s="428"/>
      <c r="D17" s="424" t="s">
        <v>134</v>
      </c>
      <c r="E17" s="424"/>
      <c r="F17" s="422" t="s">
        <v>135</v>
      </c>
      <c r="G17" s="422"/>
      <c r="H17" s="19">
        <v>1.0023</v>
      </c>
      <c r="I17" s="3">
        <v>1</v>
      </c>
      <c r="J17" s="20">
        <v>6</v>
      </c>
      <c r="K17" s="3">
        <f t="shared" si="1"/>
        <v>1.0023</v>
      </c>
      <c r="L17" s="3">
        <f t="shared" si="2"/>
        <v>1.0023</v>
      </c>
      <c r="M17" s="21">
        <f t="shared" si="0"/>
        <v>6.0137999999999998</v>
      </c>
      <c r="N17" s="22"/>
      <c r="O17" s="6" t="s">
        <v>88</v>
      </c>
    </row>
    <row r="18" spans="1:17" ht="31.5" customHeight="1" x14ac:dyDescent="0.15">
      <c r="A18" s="419"/>
      <c r="B18" s="427"/>
      <c r="C18" s="23" t="s">
        <v>136</v>
      </c>
      <c r="D18" s="424" t="s">
        <v>137</v>
      </c>
      <c r="E18" s="424"/>
      <c r="F18" s="412" t="s">
        <v>138</v>
      </c>
      <c r="G18" s="412"/>
      <c r="H18" s="19">
        <v>1.67</v>
      </c>
      <c r="I18" s="3">
        <v>1</v>
      </c>
      <c r="J18" s="20">
        <v>3</v>
      </c>
      <c r="K18" s="3">
        <f t="shared" si="1"/>
        <v>1.67</v>
      </c>
      <c r="L18" s="3">
        <f t="shared" si="2"/>
        <v>1.67</v>
      </c>
      <c r="M18" s="21">
        <f>L18*J18</f>
        <v>5.01</v>
      </c>
    </row>
    <row r="19" spans="1:17" ht="26.25" customHeight="1" x14ac:dyDescent="0.15">
      <c r="A19" s="419"/>
      <c r="B19" s="427"/>
      <c r="C19" s="31" t="s">
        <v>139</v>
      </c>
      <c r="D19" s="424" t="s">
        <v>140</v>
      </c>
      <c r="E19" s="424"/>
      <c r="F19" s="412" t="s">
        <v>138</v>
      </c>
      <c r="G19" s="412"/>
      <c r="H19" s="19">
        <v>0.93</v>
      </c>
      <c r="I19" s="3">
        <v>1</v>
      </c>
      <c r="J19" s="20">
        <v>3</v>
      </c>
      <c r="K19" s="3">
        <f t="shared" si="1"/>
        <v>0.93</v>
      </c>
      <c r="L19" s="3">
        <f t="shared" si="2"/>
        <v>0.93</v>
      </c>
      <c r="M19" s="21">
        <f>L19*J19</f>
        <v>2.79</v>
      </c>
      <c r="N19" s="22"/>
    </row>
    <row r="20" spans="1:17" ht="36.75" customHeight="1" x14ac:dyDescent="0.15">
      <c r="A20" s="419"/>
      <c r="B20" s="420"/>
      <c r="C20" s="421" t="s">
        <v>110</v>
      </c>
      <c r="D20" s="419" t="s">
        <v>141</v>
      </c>
      <c r="E20" s="419"/>
      <c r="F20" s="412" t="s">
        <v>142</v>
      </c>
      <c r="G20" s="412"/>
      <c r="H20" s="19">
        <v>1</v>
      </c>
      <c r="I20" s="19">
        <v>1</v>
      </c>
      <c r="J20" s="20">
        <v>6</v>
      </c>
      <c r="K20" s="3">
        <f t="shared" si="1"/>
        <v>1</v>
      </c>
      <c r="L20" s="3">
        <f>H20/I20</f>
        <v>1</v>
      </c>
      <c r="M20" s="21">
        <f>+L20*J20</f>
        <v>6</v>
      </c>
      <c r="N20" s="22"/>
    </row>
    <row r="21" spans="1:17" ht="51" customHeight="1" x14ac:dyDescent="0.15">
      <c r="A21" s="419"/>
      <c r="B21" s="420"/>
      <c r="C21" s="421"/>
      <c r="D21" s="419"/>
      <c r="E21" s="419"/>
      <c r="F21" s="422" t="s">
        <v>143</v>
      </c>
      <c r="G21" s="422"/>
      <c r="H21" s="3">
        <v>0.99</v>
      </c>
      <c r="I21" s="3">
        <v>0.92</v>
      </c>
      <c r="J21" s="20">
        <v>6</v>
      </c>
      <c r="K21" s="3">
        <f t="shared" si="1"/>
        <v>0.99</v>
      </c>
      <c r="L21" s="3">
        <f t="shared" si="2"/>
        <v>1.076086956521739</v>
      </c>
      <c r="M21" s="21">
        <f>+L21*J21</f>
        <v>6.4565217391304337</v>
      </c>
      <c r="N21" s="22"/>
    </row>
    <row r="22" spans="1:17" ht="63" customHeight="1" x14ac:dyDescent="0.15">
      <c r="A22" s="419"/>
      <c r="B22" s="420"/>
      <c r="C22" s="421"/>
      <c r="D22" s="419"/>
      <c r="E22" s="419"/>
      <c r="F22" s="412" t="s">
        <v>144</v>
      </c>
      <c r="G22" s="412"/>
      <c r="H22" s="3">
        <v>0.93</v>
      </c>
      <c r="I22" s="3">
        <v>0.9</v>
      </c>
      <c r="J22" s="20">
        <v>6</v>
      </c>
      <c r="K22" s="3">
        <f t="shared" si="1"/>
        <v>0.93</v>
      </c>
      <c r="L22" s="3">
        <f t="shared" si="2"/>
        <v>1.0333333333333334</v>
      </c>
      <c r="M22" s="21">
        <f>+L22*J22</f>
        <v>6.2000000000000011</v>
      </c>
      <c r="N22" s="22"/>
    </row>
    <row r="23" spans="1:17" ht="51" customHeight="1" x14ac:dyDescent="0.15">
      <c r="A23" s="419"/>
      <c r="B23" s="420"/>
      <c r="C23" s="421"/>
      <c r="D23" s="419"/>
      <c r="E23" s="419"/>
      <c r="F23" s="412" t="s">
        <v>145</v>
      </c>
      <c r="G23" s="412"/>
      <c r="H23" s="3">
        <v>1</v>
      </c>
      <c r="I23" s="3">
        <v>1</v>
      </c>
      <c r="J23" s="20">
        <v>6</v>
      </c>
      <c r="K23" s="3">
        <f t="shared" si="1"/>
        <v>1</v>
      </c>
      <c r="L23" s="3">
        <f>H23/I23</f>
        <v>1</v>
      </c>
      <c r="M23" s="21">
        <f>+L23*J23</f>
        <v>6</v>
      </c>
      <c r="N23" s="22"/>
    </row>
    <row r="24" spans="1:17" s="33" customFormat="1" ht="27" customHeight="1" x14ac:dyDescent="0.15">
      <c r="A24" s="413"/>
      <c r="B24" s="414"/>
      <c r="C24" s="415" t="s">
        <v>146</v>
      </c>
      <c r="D24" s="413" t="s">
        <v>147</v>
      </c>
      <c r="E24" s="413"/>
      <c r="F24" s="413" t="s">
        <v>148</v>
      </c>
      <c r="G24" s="413"/>
      <c r="H24" s="416" t="s">
        <v>149</v>
      </c>
      <c r="I24" s="416" t="s">
        <v>88</v>
      </c>
      <c r="J24" s="418">
        <f>SUM(J7:J23)</f>
        <v>100</v>
      </c>
      <c r="K24" s="416"/>
      <c r="L24" s="416">
        <f>(L7+L8+L9+L10+L11+L12+L13+L14+L15+L16+L17+L20+L21+L23)/14</f>
        <v>1.6737834053702161</v>
      </c>
      <c r="M24" s="411">
        <f>(M7+M8+M9+M10+M11+M12+M13+M14+M15+M16+M17+M20+M21+M23+M23)</f>
        <v>159.94218487972506</v>
      </c>
      <c r="N24" s="32"/>
    </row>
    <row r="25" spans="1:17" s="33" customFormat="1" x14ac:dyDescent="0.15">
      <c r="A25" s="413"/>
      <c r="B25" s="414"/>
      <c r="C25" s="415"/>
      <c r="D25" s="413"/>
      <c r="E25" s="413"/>
      <c r="F25" s="413"/>
      <c r="G25" s="413"/>
      <c r="H25" s="417"/>
      <c r="I25" s="417"/>
      <c r="J25" s="418"/>
      <c r="K25" s="416"/>
      <c r="L25" s="416"/>
      <c r="M25" s="411"/>
      <c r="Q25" s="34" t="s">
        <v>88</v>
      </c>
    </row>
    <row r="26" spans="1:17" x14ac:dyDescent="0.15">
      <c r="B26" s="35"/>
      <c r="C26" s="35"/>
      <c r="D26" s="35"/>
      <c r="E26" s="35"/>
      <c r="F26" s="36"/>
      <c r="G26" s="36"/>
    </row>
    <row r="27" spans="1:17" x14ac:dyDescent="0.15">
      <c r="B27" s="35"/>
      <c r="C27" s="35"/>
      <c r="D27" s="35"/>
      <c r="E27" s="35"/>
      <c r="F27" s="36"/>
      <c r="G27" s="36"/>
    </row>
    <row r="28" spans="1:17" x14ac:dyDescent="0.15">
      <c r="B28" s="35"/>
      <c r="C28" s="35"/>
      <c r="D28" s="35"/>
      <c r="E28" s="35"/>
      <c r="F28" s="36"/>
      <c r="G28" s="36"/>
    </row>
    <row r="29" spans="1:17" x14ac:dyDescent="0.15">
      <c r="B29" s="35"/>
      <c r="C29" s="35"/>
      <c r="D29" s="35"/>
      <c r="E29" s="35"/>
      <c r="F29" s="36"/>
      <c r="G29" s="36"/>
    </row>
    <row r="30" spans="1:17" x14ac:dyDescent="0.15">
      <c r="B30" s="35"/>
      <c r="C30" s="35"/>
      <c r="D30" s="35"/>
      <c r="E30" s="35"/>
      <c r="F30" s="36"/>
      <c r="G30" s="36"/>
    </row>
    <row r="31" spans="1:17" x14ac:dyDescent="0.15">
      <c r="B31" s="35"/>
      <c r="C31" s="35"/>
      <c r="D31" s="35"/>
      <c r="E31" s="35"/>
      <c r="F31" s="36"/>
      <c r="G31" s="36"/>
    </row>
    <row r="44" spans="1:13" ht="11.25" thickBot="1" x14ac:dyDescent="0.2">
      <c r="F44" s="37"/>
      <c r="G44" s="38"/>
      <c r="H44" s="39"/>
      <c r="I44" s="39"/>
      <c r="J44" s="40"/>
      <c r="K44" s="39"/>
      <c r="L44" s="39"/>
      <c r="M44" s="39"/>
    </row>
    <row r="45" spans="1:13" x14ac:dyDescent="0.15">
      <c r="A45" s="390" t="s">
        <v>150</v>
      </c>
      <c r="B45" s="391"/>
      <c r="C45" s="391"/>
      <c r="D45" s="391"/>
      <c r="E45" s="391"/>
      <c r="F45" s="391"/>
      <c r="G45" s="391"/>
      <c r="H45" s="391"/>
      <c r="I45" s="391"/>
      <c r="J45" s="391"/>
      <c r="K45" s="391"/>
      <c r="L45" s="391"/>
      <c r="M45" s="392"/>
    </row>
    <row r="46" spans="1:13" x14ac:dyDescent="0.15">
      <c r="A46" s="393"/>
      <c r="B46" s="394"/>
      <c r="C46" s="394"/>
      <c r="D46" s="394"/>
      <c r="E46" s="394"/>
      <c r="F46" s="394"/>
      <c r="G46" s="394"/>
      <c r="H46" s="394"/>
      <c r="I46" s="394"/>
      <c r="J46" s="394"/>
      <c r="K46" s="394"/>
      <c r="L46" s="394"/>
      <c r="M46" s="395"/>
    </row>
    <row r="47" spans="1:13" x14ac:dyDescent="0.15">
      <c r="A47" s="393"/>
      <c r="B47" s="394"/>
      <c r="C47" s="394"/>
      <c r="D47" s="394"/>
      <c r="E47" s="394"/>
      <c r="F47" s="394"/>
      <c r="G47" s="394"/>
      <c r="H47" s="394"/>
      <c r="I47" s="394"/>
      <c r="J47" s="394"/>
      <c r="K47" s="394"/>
      <c r="L47" s="394"/>
      <c r="M47" s="395"/>
    </row>
    <row r="48" spans="1:13" x14ac:dyDescent="0.15">
      <c r="A48" s="393"/>
      <c r="B48" s="394"/>
      <c r="C48" s="394"/>
      <c r="D48" s="394"/>
      <c r="E48" s="394"/>
      <c r="F48" s="394"/>
      <c r="G48" s="394"/>
      <c r="H48" s="394"/>
      <c r="I48" s="394"/>
      <c r="J48" s="394"/>
      <c r="K48" s="394"/>
      <c r="L48" s="394"/>
      <c r="M48" s="395"/>
    </row>
    <row r="49" spans="1:13" x14ac:dyDescent="0.15">
      <c r="A49" s="393"/>
      <c r="B49" s="394"/>
      <c r="C49" s="394"/>
      <c r="D49" s="394"/>
      <c r="E49" s="394"/>
      <c r="F49" s="394"/>
      <c r="G49" s="394"/>
      <c r="H49" s="394"/>
      <c r="I49" s="394"/>
      <c r="J49" s="394"/>
      <c r="K49" s="394"/>
      <c r="L49" s="394"/>
      <c r="M49" s="395"/>
    </row>
    <row r="50" spans="1:13" x14ac:dyDescent="0.15">
      <c r="A50" s="393"/>
      <c r="B50" s="394"/>
      <c r="C50" s="394"/>
      <c r="D50" s="394"/>
      <c r="E50" s="394"/>
      <c r="F50" s="394"/>
      <c r="G50" s="394"/>
      <c r="H50" s="394"/>
      <c r="I50" s="394"/>
      <c r="J50" s="394"/>
      <c r="K50" s="394"/>
      <c r="L50" s="394"/>
      <c r="M50" s="395"/>
    </row>
    <row r="51" spans="1:13" x14ac:dyDescent="0.15">
      <c r="A51" s="393"/>
      <c r="B51" s="394"/>
      <c r="C51" s="394"/>
      <c r="D51" s="394"/>
      <c r="E51" s="394"/>
      <c r="F51" s="394"/>
      <c r="G51" s="394"/>
      <c r="H51" s="394"/>
      <c r="I51" s="394"/>
      <c r="J51" s="394"/>
      <c r="K51" s="394"/>
      <c r="L51" s="394"/>
      <c r="M51" s="395"/>
    </row>
    <row r="52" spans="1:13" ht="11.25" thickBot="1" x14ac:dyDescent="0.2">
      <c r="A52" s="396"/>
      <c r="B52" s="397"/>
      <c r="C52" s="397"/>
      <c r="D52" s="397"/>
      <c r="E52" s="397"/>
      <c r="F52" s="397"/>
      <c r="G52" s="397"/>
      <c r="H52" s="397"/>
      <c r="I52" s="397"/>
      <c r="J52" s="397"/>
      <c r="K52" s="397"/>
      <c r="L52" s="397"/>
      <c r="M52" s="398"/>
    </row>
    <row r="53" spans="1:13" x14ac:dyDescent="0.15">
      <c r="F53" s="38"/>
      <c r="G53" s="38"/>
      <c r="H53" s="39"/>
      <c r="I53" s="39"/>
      <c r="J53" s="40"/>
      <c r="K53" s="39"/>
      <c r="L53" s="39"/>
      <c r="M53" s="39"/>
    </row>
    <row r="54" spans="1:13" x14ac:dyDescent="0.15">
      <c r="A54" s="399" t="s">
        <v>7</v>
      </c>
      <c r="B54" s="399"/>
      <c r="C54" s="400" t="s">
        <v>151</v>
      </c>
      <c r="D54" s="401"/>
      <c r="E54" s="402"/>
      <c r="F54" s="400" t="s">
        <v>152</v>
      </c>
      <c r="G54" s="402"/>
      <c r="H54" s="403" t="s">
        <v>153</v>
      </c>
      <c r="I54" s="403"/>
      <c r="J54" s="403"/>
      <c r="K54" s="403" t="s">
        <v>154</v>
      </c>
      <c r="L54" s="403"/>
      <c r="M54" s="16" t="s">
        <v>155</v>
      </c>
    </row>
    <row r="55" spans="1:13" x14ac:dyDescent="0.15">
      <c r="A55" s="404"/>
      <c r="B55" s="405"/>
      <c r="C55" s="380"/>
      <c r="D55" s="410"/>
      <c r="E55" s="381"/>
      <c r="F55" s="380"/>
      <c r="G55" s="381"/>
      <c r="H55" s="376"/>
      <c r="I55" s="376"/>
      <c r="J55" s="376"/>
      <c r="K55" s="389"/>
      <c r="L55" s="376"/>
      <c r="M55" s="4"/>
    </row>
    <row r="56" spans="1:13" x14ac:dyDescent="0.15">
      <c r="A56" s="406"/>
      <c r="B56" s="407"/>
      <c r="C56" s="377"/>
      <c r="D56" s="378"/>
      <c r="E56" s="379"/>
      <c r="F56" s="380"/>
      <c r="G56" s="381"/>
      <c r="H56" s="376"/>
      <c r="I56" s="376"/>
      <c r="J56" s="376"/>
      <c r="K56" s="389"/>
      <c r="L56" s="376"/>
      <c r="M56" s="4"/>
    </row>
    <row r="57" spans="1:13" x14ac:dyDescent="0.15">
      <c r="A57" s="408"/>
      <c r="B57" s="409"/>
      <c r="C57" s="377"/>
      <c r="D57" s="378"/>
      <c r="E57" s="379"/>
      <c r="F57" s="380"/>
      <c r="G57" s="381"/>
      <c r="H57" s="376"/>
      <c r="I57" s="376"/>
      <c r="J57" s="376"/>
      <c r="K57" s="389"/>
      <c r="L57" s="376"/>
      <c r="M57" s="4"/>
    </row>
    <row r="58" spans="1:13" x14ac:dyDescent="0.15">
      <c r="A58" s="382"/>
      <c r="B58" s="382"/>
      <c r="C58" s="383"/>
      <c r="D58" s="384"/>
      <c r="E58" s="385"/>
      <c r="F58" s="383"/>
      <c r="G58" s="385"/>
      <c r="H58" s="386"/>
      <c r="I58" s="387"/>
      <c r="J58" s="388"/>
      <c r="K58" s="376"/>
      <c r="L58" s="376"/>
      <c r="M58" s="4"/>
    </row>
    <row r="59" spans="1:13" x14ac:dyDescent="0.15">
      <c r="A59" s="382"/>
      <c r="B59" s="382"/>
      <c r="C59" s="383"/>
      <c r="D59" s="384"/>
      <c r="E59" s="385"/>
      <c r="F59" s="377"/>
      <c r="G59" s="379"/>
      <c r="H59" s="386"/>
      <c r="I59" s="387"/>
      <c r="J59" s="388"/>
      <c r="K59" s="376"/>
      <c r="L59" s="376"/>
      <c r="M59" s="4"/>
    </row>
  </sheetData>
  <mergeCells count="96">
    <mergeCell ref="A1:B2"/>
    <mergeCell ref="C1:K2"/>
    <mergeCell ref="L1:M2"/>
    <mergeCell ref="B4:D4"/>
    <mergeCell ref="A5:A6"/>
    <mergeCell ref="B5:C5"/>
    <mergeCell ref="D5:E6"/>
    <mergeCell ref="F5:G6"/>
    <mergeCell ref="H5:H6"/>
    <mergeCell ref="I5:I6"/>
    <mergeCell ref="J5:J6"/>
    <mergeCell ref="K5:M5"/>
    <mergeCell ref="A11:A14"/>
    <mergeCell ref="D11:E11"/>
    <mergeCell ref="F11:G11"/>
    <mergeCell ref="B12:B14"/>
    <mergeCell ref="A7:A8"/>
    <mergeCell ref="B7:B8"/>
    <mergeCell ref="D7:E8"/>
    <mergeCell ref="F7:G7"/>
    <mergeCell ref="F8:G8"/>
    <mergeCell ref="A9:A10"/>
    <mergeCell ref="B9:B10"/>
    <mergeCell ref="C9:C10"/>
    <mergeCell ref="D9:E9"/>
    <mergeCell ref="F9:G9"/>
    <mergeCell ref="D10:E10"/>
    <mergeCell ref="F10:G10"/>
    <mergeCell ref="A16:A19"/>
    <mergeCell ref="B16:B19"/>
    <mergeCell ref="C16:C17"/>
    <mergeCell ref="D16:E16"/>
    <mergeCell ref="F16:G16"/>
    <mergeCell ref="D17:E17"/>
    <mergeCell ref="F17:G17"/>
    <mergeCell ref="D20:E23"/>
    <mergeCell ref="F20:G20"/>
    <mergeCell ref="F21:G21"/>
    <mergeCell ref="C12:C14"/>
    <mergeCell ref="D12:E12"/>
    <mergeCell ref="D18:E18"/>
    <mergeCell ref="F18:G18"/>
    <mergeCell ref="D19:E19"/>
    <mergeCell ref="F19:G19"/>
    <mergeCell ref="D15:E15"/>
    <mergeCell ref="F15:G15"/>
    <mergeCell ref="F12:G12"/>
    <mergeCell ref="D13:E13"/>
    <mergeCell ref="F13:G13"/>
    <mergeCell ref="D14:E14"/>
    <mergeCell ref="F14:G14"/>
    <mergeCell ref="M24:M25"/>
    <mergeCell ref="F22:G22"/>
    <mergeCell ref="F23:G23"/>
    <mergeCell ref="A24:A25"/>
    <mergeCell ref="B24:B25"/>
    <mergeCell ref="C24:C25"/>
    <mergeCell ref="D24:E25"/>
    <mergeCell ref="F24:G25"/>
    <mergeCell ref="H24:H25"/>
    <mergeCell ref="I24:I25"/>
    <mergeCell ref="J24:J25"/>
    <mergeCell ref="K24:K25"/>
    <mergeCell ref="L24:L25"/>
    <mergeCell ref="A20:A23"/>
    <mergeCell ref="B20:B23"/>
    <mergeCell ref="C20:C23"/>
    <mergeCell ref="H57:J57"/>
    <mergeCell ref="K57:L57"/>
    <mergeCell ref="A55:B57"/>
    <mergeCell ref="C55:E55"/>
    <mergeCell ref="F55:G55"/>
    <mergeCell ref="H55:J55"/>
    <mergeCell ref="K55:L55"/>
    <mergeCell ref="A45:M52"/>
    <mergeCell ref="A54:B54"/>
    <mergeCell ref="C54:E54"/>
    <mergeCell ref="F54:G54"/>
    <mergeCell ref="H54:J54"/>
    <mergeCell ref="K54:L54"/>
    <mergeCell ref="K59:L59"/>
    <mergeCell ref="C56:E56"/>
    <mergeCell ref="F56:G56"/>
    <mergeCell ref="H56:J56"/>
    <mergeCell ref="A59:B59"/>
    <mergeCell ref="C59:E59"/>
    <mergeCell ref="F59:G59"/>
    <mergeCell ref="H59:J59"/>
    <mergeCell ref="A58:B58"/>
    <mergeCell ref="C58:E58"/>
    <mergeCell ref="F58:G58"/>
    <mergeCell ref="H58:J58"/>
    <mergeCell ref="K58:L58"/>
    <mergeCell ref="K56:L56"/>
    <mergeCell ref="C57:E57"/>
    <mergeCell ref="F57:G57"/>
  </mergeCells>
  <hyperlinks>
    <hyperlink ref="F19:G19" r:id="rId1" display="Nº actividades realizadas / Total actividades progtramadas * 100" xr:uid="{00000000-0004-0000-0000-000000000000}"/>
    <hyperlink ref="F17:G17" r:id="rId2" display="N° Asistentes reales /  N° asistentes proyectados *100" xr:uid="{00000000-0004-0000-0000-000001000000}"/>
    <hyperlink ref="F13:G13" r:id="rId3" display="Actividades cumplidas con éxito atendiendo problemas de hardware / total actividades desarrolladas" xr:uid="{00000000-0004-0000-0000-000002000000}"/>
    <hyperlink ref="F8:G8" r:id="rId4" display="(N° clientes satisfechos + N° clientes muy satisfechos) / Total clientes encuestados * 100" xr:uid="{00000000-0004-0000-0000-000003000000}"/>
    <hyperlink ref="F9:G9" r:id="rId5" display="No. Matriculados en CCS_07/No matriculados potenciales en Sogamoso_06" xr:uid="{00000000-0004-0000-0000-000004000000}"/>
    <hyperlink ref="F11:G11" r:id="rId6" display="Numero de actividades realizadas *100/numero de actividades programadas" xr:uid="{00000000-0004-0000-0000-000005000000}"/>
    <hyperlink ref="F14:G14" r:id="rId7" display="Total tiempo perdido por eventuales fallas / 720 horas" xr:uid="{00000000-0004-0000-0000-000006000000}"/>
    <hyperlink ref="F15:G15" r:id="rId8" display="N° Ordenes de pago que cumplen con los requisitos del proc de compras / total órdenes de pago *100" xr:uid="{00000000-0004-0000-0000-000007000000}"/>
    <hyperlink ref="F16:G16" r:id="rId9" display="N° actividades realizadas / total actividades programadas * 100%" xr:uid="{00000000-0004-0000-0000-000008000000}"/>
    <hyperlink ref="F18:G18" r:id="rId10" display="Nº actividades realizadas / Total actividades progtramadas * 100" xr:uid="{00000000-0004-0000-0000-000009000000}"/>
    <hyperlink ref="F20:G20" r:id="rId11" display="No. de certificados no conformes producidos" xr:uid="{00000000-0004-0000-0000-00000A000000}"/>
    <hyperlink ref="F22:G22" r:id="rId12" display="Numero de documentos revisados (inscritos y devueltos) en el registro de proponentes dentro de los 8 dias habiles/ Total documentos revisados*100" xr:uid="{00000000-0004-0000-0000-00000B000000}"/>
    <hyperlink ref="F21:G21" r:id="rId13" display="Numero de documentos revisados (inscritos y devuelstos) en los RP dentro de los 6 dias habiles/Total documentos revisados*100" xr:uid="{00000000-0004-0000-0000-00000C000000}"/>
    <hyperlink ref="F23:G23" r:id="rId14" display="Numero de peticciones contestados dentro del termino de 15 dias habiles/ Totalpeticiones recibidasen el trimestre*¨100" xr:uid="{00000000-0004-0000-0000-00000D000000}"/>
    <hyperlink ref="F7:G7" r:id="rId15" display="N° clientes satisfechos/ Total clientes encuestados * 100 (Reg. Pub.)" xr:uid="{00000000-0004-0000-0000-00000E000000}"/>
    <hyperlink ref="F10:G10" r:id="rId16" display="Municipios visitados/municipios de la jurisdicción * 100" xr:uid="{00000000-0004-0000-0000-00000F000000}"/>
    <hyperlink ref="F12:G12" r:id="rId17" display="N° actividades logradas / total actividades programadas * 100" xr:uid="{00000000-0004-0000-0000-000010000000}"/>
  </hyperlinks>
  <pageMargins left="0.7" right="0.7" top="0.75" bottom="0.75" header="0.3" footer="0.3"/>
  <drawing r:id="rId18"/>
  <legacyDrawing r:id="rId1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76"/>
  <sheetViews>
    <sheetView topLeftCell="A6" workbookViewId="0">
      <selection activeCell="A6" sqref="A1:XFD1048576"/>
    </sheetView>
  </sheetViews>
  <sheetFormatPr baseColWidth="10" defaultColWidth="12" defaultRowHeight="12.75" x14ac:dyDescent="0.2"/>
  <cols>
    <col min="1" max="1" width="12" style="86"/>
    <col min="2" max="2" width="27.6640625" style="85" customWidth="1"/>
    <col min="3" max="4" width="75.83203125" style="48" customWidth="1"/>
    <col min="5" max="5" width="64.6640625" style="48" customWidth="1"/>
    <col min="6" max="6" width="75.83203125" style="48" customWidth="1"/>
    <col min="7" max="16384" width="12" style="48"/>
  </cols>
  <sheetData>
    <row r="1" spans="1:7" ht="12.75" customHeight="1" x14ac:dyDescent="0.2">
      <c r="B1" s="747" t="s">
        <v>200</v>
      </c>
      <c r="C1" s="747"/>
      <c r="D1" s="747"/>
      <c r="E1" s="747"/>
      <c r="F1" s="747"/>
    </row>
    <row r="2" spans="1:7" x14ac:dyDescent="0.2">
      <c r="B2" s="747"/>
      <c r="C2" s="747"/>
      <c r="D2" s="747"/>
      <c r="E2" s="747"/>
      <c r="F2" s="747"/>
    </row>
    <row r="3" spans="1:7" x14ac:dyDescent="0.2">
      <c r="B3" s="747"/>
      <c r="C3" s="747"/>
      <c r="D3" s="747"/>
      <c r="E3" s="747"/>
      <c r="F3" s="747"/>
    </row>
    <row r="4" spans="1:7" x14ac:dyDescent="0.2">
      <c r="B4" s="747"/>
      <c r="C4" s="747"/>
      <c r="D4" s="747"/>
      <c r="E4" s="747"/>
      <c r="F4" s="747"/>
    </row>
    <row r="5" spans="1:7" x14ac:dyDescent="0.2">
      <c r="B5" s="747"/>
      <c r="C5" s="747"/>
      <c r="D5" s="747"/>
      <c r="E5" s="747"/>
      <c r="F5" s="747"/>
    </row>
    <row r="6" spans="1:7" x14ac:dyDescent="0.2">
      <c r="B6" s="747"/>
      <c r="C6" s="747"/>
      <c r="D6" s="747"/>
      <c r="E6" s="747"/>
      <c r="F6" s="747"/>
    </row>
    <row r="7" spans="1:7" x14ac:dyDescent="0.2">
      <c r="B7" s="747"/>
      <c r="C7" s="747"/>
      <c r="D7" s="747"/>
      <c r="E7" s="747"/>
      <c r="F7" s="747"/>
    </row>
    <row r="8" spans="1:7" x14ac:dyDescent="0.2">
      <c r="A8" s="66" t="s">
        <v>336</v>
      </c>
      <c r="B8" s="42" t="s">
        <v>312</v>
      </c>
      <c r="C8" s="66" t="s">
        <v>201</v>
      </c>
      <c r="D8" s="66" t="s">
        <v>168</v>
      </c>
      <c r="E8" s="66" t="s">
        <v>293</v>
      </c>
      <c r="F8" s="66" t="s">
        <v>299</v>
      </c>
    </row>
    <row r="9" spans="1:7" ht="15" customHeight="1" x14ac:dyDescent="0.2">
      <c r="A9" s="742">
        <v>1</v>
      </c>
      <c r="B9" s="745" t="s">
        <v>333</v>
      </c>
      <c r="C9" s="746" t="s">
        <v>203</v>
      </c>
      <c r="D9" s="748" t="s">
        <v>28</v>
      </c>
      <c r="E9" s="745" t="s">
        <v>313</v>
      </c>
      <c r="F9" s="79" t="s">
        <v>314</v>
      </c>
    </row>
    <row r="10" spans="1:7" ht="13.5" customHeight="1" x14ac:dyDescent="0.2">
      <c r="A10" s="743"/>
      <c r="B10" s="745"/>
      <c r="C10" s="746"/>
      <c r="D10" s="749"/>
      <c r="E10" s="745"/>
      <c r="F10" s="79" t="s">
        <v>315</v>
      </c>
    </row>
    <row r="11" spans="1:7" ht="15.75" customHeight="1" x14ac:dyDescent="0.2">
      <c r="A11" s="743"/>
      <c r="B11" s="745"/>
      <c r="C11" s="746"/>
      <c r="D11" s="749"/>
      <c r="E11" s="745"/>
      <c r="F11" s="79" t="s">
        <v>316</v>
      </c>
    </row>
    <row r="12" spans="1:7" ht="10.5" customHeight="1" x14ac:dyDescent="0.2">
      <c r="A12" s="744"/>
      <c r="B12" s="745"/>
      <c r="C12" s="746"/>
      <c r="D12" s="750"/>
      <c r="E12" s="745"/>
      <c r="F12" s="79" t="s">
        <v>317</v>
      </c>
    </row>
    <row r="13" spans="1:7" ht="12.75" customHeight="1" x14ac:dyDescent="0.2">
      <c r="A13" s="742">
        <v>2</v>
      </c>
      <c r="B13" s="745" t="s">
        <v>334</v>
      </c>
      <c r="C13" s="746" t="s">
        <v>202</v>
      </c>
      <c r="D13" s="751" t="s">
        <v>28</v>
      </c>
      <c r="E13" s="745" t="s">
        <v>294</v>
      </c>
      <c r="F13" s="79" t="s">
        <v>300</v>
      </c>
      <c r="G13" s="48" t="s">
        <v>149</v>
      </c>
    </row>
    <row r="14" spans="1:7" ht="12.75" customHeight="1" x14ac:dyDescent="0.2">
      <c r="A14" s="743"/>
      <c r="B14" s="745"/>
      <c r="C14" s="746"/>
      <c r="D14" s="752"/>
      <c r="E14" s="745"/>
      <c r="F14" s="79" t="s">
        <v>301</v>
      </c>
    </row>
    <row r="15" spans="1:7" ht="12.75" customHeight="1" x14ac:dyDescent="0.2">
      <c r="A15" s="743"/>
      <c r="B15" s="745"/>
      <c r="C15" s="746"/>
      <c r="D15" s="752"/>
      <c r="E15" s="745"/>
      <c r="F15" s="79" t="s">
        <v>302</v>
      </c>
    </row>
    <row r="16" spans="1:7" ht="11.25" customHeight="1" x14ac:dyDescent="0.2">
      <c r="A16" s="743"/>
      <c r="B16" s="745"/>
      <c r="C16" s="746"/>
      <c r="D16" s="753"/>
      <c r="E16" s="745" t="s">
        <v>295</v>
      </c>
      <c r="F16" s="82" t="s">
        <v>303</v>
      </c>
    </row>
    <row r="17" spans="1:6" ht="11.25" customHeight="1" x14ac:dyDescent="0.2">
      <c r="A17" s="743"/>
      <c r="B17" s="745"/>
      <c r="C17" s="746"/>
      <c r="D17" s="748" t="s">
        <v>412</v>
      </c>
      <c r="E17" s="745"/>
      <c r="F17" s="82" t="s">
        <v>304</v>
      </c>
    </row>
    <row r="18" spans="1:6" ht="11.25" customHeight="1" x14ac:dyDescent="0.2">
      <c r="A18" s="743"/>
      <c r="B18" s="745"/>
      <c r="C18" s="746"/>
      <c r="D18" s="749"/>
      <c r="E18" s="745" t="s">
        <v>296</v>
      </c>
      <c r="F18" s="82" t="s">
        <v>305</v>
      </c>
    </row>
    <row r="19" spans="1:6" ht="11.25" customHeight="1" x14ac:dyDescent="0.2">
      <c r="A19" s="743"/>
      <c r="B19" s="745"/>
      <c r="C19" s="746"/>
      <c r="D19" s="749"/>
      <c r="E19" s="745"/>
      <c r="F19" s="82" t="s">
        <v>306</v>
      </c>
    </row>
    <row r="20" spans="1:6" ht="11.25" customHeight="1" x14ac:dyDescent="0.2">
      <c r="A20" s="743"/>
      <c r="B20" s="745"/>
      <c r="C20" s="746"/>
      <c r="D20" s="749"/>
      <c r="E20" s="745"/>
      <c r="F20" s="82" t="s">
        <v>307</v>
      </c>
    </row>
    <row r="21" spans="1:6" ht="18.75" customHeight="1" x14ac:dyDescent="0.2">
      <c r="A21" s="743"/>
      <c r="B21" s="745"/>
      <c r="C21" s="746"/>
      <c r="D21" s="749"/>
      <c r="E21" s="745" t="s">
        <v>297</v>
      </c>
      <c r="F21" s="79" t="s">
        <v>308</v>
      </c>
    </row>
    <row r="22" spans="1:6" ht="16.5" customHeight="1" x14ac:dyDescent="0.2">
      <c r="A22" s="743"/>
      <c r="B22" s="745"/>
      <c r="C22" s="746"/>
      <c r="D22" s="749"/>
      <c r="E22" s="745"/>
      <c r="F22" s="79" t="s">
        <v>309</v>
      </c>
    </row>
    <row r="23" spans="1:6" ht="21" customHeight="1" x14ac:dyDescent="0.2">
      <c r="A23" s="743"/>
      <c r="B23" s="745"/>
      <c r="C23" s="746"/>
      <c r="D23" s="749"/>
      <c r="E23" s="745"/>
      <c r="F23" s="79" t="s">
        <v>310</v>
      </c>
    </row>
    <row r="24" spans="1:6" ht="23.25" customHeight="1" x14ac:dyDescent="0.2">
      <c r="A24" s="744"/>
      <c r="B24" s="745"/>
      <c r="C24" s="746"/>
      <c r="D24" s="750"/>
      <c r="E24" s="81" t="s">
        <v>298</v>
      </c>
      <c r="F24" s="79" t="s">
        <v>311</v>
      </c>
    </row>
    <row r="25" spans="1:6" ht="12.75" customHeight="1" x14ac:dyDescent="0.2">
      <c r="A25" s="742">
        <v>3</v>
      </c>
      <c r="B25" s="745" t="s">
        <v>335</v>
      </c>
      <c r="C25" s="746" t="s">
        <v>205</v>
      </c>
      <c r="D25" s="751" t="s">
        <v>429</v>
      </c>
      <c r="E25" s="745" t="s">
        <v>318</v>
      </c>
      <c r="F25" s="79" t="s">
        <v>320</v>
      </c>
    </row>
    <row r="26" spans="1:6" ht="12.75" customHeight="1" x14ac:dyDescent="0.2">
      <c r="A26" s="743"/>
      <c r="B26" s="745"/>
      <c r="C26" s="746"/>
      <c r="D26" s="752"/>
      <c r="E26" s="745"/>
      <c r="F26" s="79" t="s">
        <v>115</v>
      </c>
    </row>
    <row r="27" spans="1:6" ht="30.75" customHeight="1" x14ac:dyDescent="0.2">
      <c r="A27" s="743"/>
      <c r="B27" s="745"/>
      <c r="C27" s="746"/>
      <c r="D27" s="752"/>
      <c r="E27" s="745" t="s">
        <v>319</v>
      </c>
      <c r="F27" s="82" t="s">
        <v>321</v>
      </c>
    </row>
    <row r="28" spans="1:6" ht="12.75" customHeight="1" x14ac:dyDescent="0.2">
      <c r="A28" s="743"/>
      <c r="B28" s="745"/>
      <c r="C28" s="746"/>
      <c r="D28" s="752"/>
      <c r="E28" s="745"/>
      <c r="F28" s="79" t="s">
        <v>322</v>
      </c>
    </row>
    <row r="29" spans="1:6" ht="64.5" customHeight="1" x14ac:dyDescent="0.2">
      <c r="A29" s="743"/>
      <c r="B29" s="745"/>
      <c r="C29" s="746"/>
      <c r="D29" s="753"/>
      <c r="E29" s="745"/>
      <c r="F29" s="79" t="s">
        <v>323</v>
      </c>
    </row>
    <row r="30" spans="1:6" ht="18.75" customHeight="1" x14ac:dyDescent="0.2">
      <c r="A30" s="743"/>
      <c r="B30" s="745"/>
      <c r="C30" s="746"/>
      <c r="D30" s="751" t="s">
        <v>430</v>
      </c>
      <c r="E30" s="745"/>
      <c r="F30" s="79" t="s">
        <v>324</v>
      </c>
    </row>
    <row r="31" spans="1:6" ht="11.25" customHeight="1" x14ac:dyDescent="0.2">
      <c r="A31" s="743"/>
      <c r="B31" s="745"/>
      <c r="C31" s="746"/>
      <c r="D31" s="752"/>
      <c r="E31" s="745" t="s">
        <v>325</v>
      </c>
      <c r="F31" s="79" t="s">
        <v>326</v>
      </c>
    </row>
    <row r="32" spans="1:6" ht="21.75" customHeight="1" x14ac:dyDescent="0.2">
      <c r="A32" s="743"/>
      <c r="B32" s="745"/>
      <c r="C32" s="746"/>
      <c r="D32" s="752"/>
      <c r="E32" s="745"/>
      <c r="F32" s="79" t="s">
        <v>327</v>
      </c>
    </row>
    <row r="33" spans="1:6" ht="21.75" customHeight="1" x14ac:dyDescent="0.2">
      <c r="A33" s="743"/>
      <c r="B33" s="745"/>
      <c r="C33" s="746"/>
      <c r="D33" s="752"/>
      <c r="E33" s="81" t="s">
        <v>60</v>
      </c>
      <c r="F33" s="79" t="s">
        <v>328</v>
      </c>
    </row>
    <row r="34" spans="1:6" ht="19.5" customHeight="1" x14ac:dyDescent="0.2">
      <c r="A34" s="744"/>
      <c r="B34" s="745"/>
      <c r="C34" s="746"/>
      <c r="D34" s="753"/>
      <c r="E34" s="83" t="s">
        <v>329</v>
      </c>
      <c r="F34" s="82" t="s">
        <v>330</v>
      </c>
    </row>
    <row r="35" spans="1:6" ht="63.75" customHeight="1" x14ac:dyDescent="0.2">
      <c r="A35" s="83">
        <v>4</v>
      </c>
      <c r="B35" s="67" t="s">
        <v>331</v>
      </c>
      <c r="C35" s="84" t="s">
        <v>204</v>
      </c>
      <c r="D35" s="87" t="s">
        <v>28</v>
      </c>
      <c r="E35" s="81" t="s">
        <v>331</v>
      </c>
      <c r="F35" s="79" t="s">
        <v>332</v>
      </c>
    </row>
    <row r="40" spans="1:6" ht="63.75" x14ac:dyDescent="0.2">
      <c r="E40" s="88" t="s">
        <v>5</v>
      </c>
    </row>
    <row r="41" spans="1:6" ht="11.25" customHeight="1" x14ac:dyDescent="0.2"/>
    <row r="42" spans="1:6" ht="11.25" customHeight="1" x14ac:dyDescent="0.2"/>
    <row r="43" spans="1:6" ht="54" customHeight="1" x14ac:dyDescent="0.2">
      <c r="E43" s="88" t="s">
        <v>28</v>
      </c>
    </row>
    <row r="44" spans="1:6" ht="11.25" customHeight="1" x14ac:dyDescent="0.2"/>
    <row r="45" spans="1:6" ht="11.25" customHeight="1" x14ac:dyDescent="0.2"/>
    <row r="46" spans="1:6" ht="40.5" customHeight="1" x14ac:dyDescent="0.2">
      <c r="E46" s="88" t="s">
        <v>337</v>
      </c>
    </row>
    <row r="47" spans="1:6" ht="11.25" customHeight="1" x14ac:dyDescent="0.2"/>
    <row r="48" spans="1:6" ht="11.25" customHeight="1" x14ac:dyDescent="0.2"/>
    <row r="49" spans="5:5" ht="75" customHeight="1" x14ac:dyDescent="0.2">
      <c r="E49" s="88" t="s">
        <v>338</v>
      </c>
    </row>
    <row r="50" spans="5:5" ht="11.25" customHeight="1" x14ac:dyDescent="0.2"/>
    <row r="51" spans="5:5" ht="11.25" customHeight="1" x14ac:dyDescent="0.2"/>
    <row r="52" spans="5:5" ht="11.25" customHeight="1" x14ac:dyDescent="0.2"/>
    <row r="53" spans="5:5" ht="11.25" customHeight="1" x14ac:dyDescent="0.2"/>
    <row r="54" spans="5:5" ht="11.25" customHeight="1" x14ac:dyDescent="0.2"/>
    <row r="55" spans="5:5" ht="11.25" customHeight="1" x14ac:dyDescent="0.2"/>
    <row r="56" spans="5:5" ht="11.25" customHeight="1" x14ac:dyDescent="0.2"/>
    <row r="57" spans="5:5" ht="11.25" customHeight="1" x14ac:dyDescent="0.2"/>
    <row r="58" spans="5:5" ht="11.25" customHeight="1" x14ac:dyDescent="0.2"/>
    <row r="59" spans="5:5" ht="11.25" customHeight="1" x14ac:dyDescent="0.2"/>
    <row r="60" spans="5:5" ht="11.25" customHeight="1" x14ac:dyDescent="0.2"/>
    <row r="61" spans="5:5" ht="11.25" customHeight="1" x14ac:dyDescent="0.2"/>
    <row r="62" spans="5:5" ht="11.25" customHeight="1" x14ac:dyDescent="0.2"/>
    <row r="63" spans="5:5" ht="11.25" customHeight="1" x14ac:dyDescent="0.2"/>
    <row r="64" spans="5:5"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sheetData>
  <mergeCells count="23">
    <mergeCell ref="D25:D29"/>
    <mergeCell ref="D30:D34"/>
    <mergeCell ref="D13:D16"/>
    <mergeCell ref="E27:E30"/>
    <mergeCell ref="E25:E26"/>
    <mergeCell ref="E31:E32"/>
    <mergeCell ref="B1:F7"/>
    <mergeCell ref="B13:B24"/>
    <mergeCell ref="C13:C24"/>
    <mergeCell ref="B9:B12"/>
    <mergeCell ref="C9:C12"/>
    <mergeCell ref="E13:E15"/>
    <mergeCell ref="E16:E17"/>
    <mergeCell ref="E18:E20"/>
    <mergeCell ref="E21:E23"/>
    <mergeCell ref="E9:E12"/>
    <mergeCell ref="D9:D12"/>
    <mergeCell ref="D17:D24"/>
    <mergeCell ref="A9:A12"/>
    <mergeCell ref="A13:A24"/>
    <mergeCell ref="A25:A34"/>
    <mergeCell ref="B25:B34"/>
    <mergeCell ref="C25:C34"/>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EED50-90A0-4687-85FE-FA12A1486563}">
  <dimension ref="B1:G39"/>
  <sheetViews>
    <sheetView topLeftCell="A7" workbookViewId="0">
      <pane xSplit="2" ySplit="3" topLeftCell="C21" activePane="bottomRight" state="frozen"/>
      <selection activeCell="A7" sqref="A7"/>
      <selection pane="topRight" activeCell="C7" sqref="C7"/>
      <selection pane="bottomLeft" activeCell="A10" sqref="A10"/>
      <selection pane="bottomRight" activeCell="F30" sqref="F30"/>
    </sheetView>
  </sheetViews>
  <sheetFormatPr baseColWidth="10" defaultRowHeight="11.25" x14ac:dyDescent="0.2"/>
  <cols>
    <col min="2" max="2" width="25.33203125" style="151" customWidth="1"/>
    <col min="3" max="3" width="47.6640625" style="151" customWidth="1"/>
    <col min="4" max="4" width="13.83203125" style="151" customWidth="1"/>
    <col min="5" max="5" width="16.5" style="151" customWidth="1"/>
    <col min="6" max="6" width="18" style="151" customWidth="1"/>
    <col min="7" max="7" width="18.33203125" style="151" customWidth="1"/>
  </cols>
  <sheetData>
    <row r="1" spans="2:7" x14ac:dyDescent="0.2">
      <c r="B1"/>
      <c r="C1"/>
      <c r="D1"/>
      <c r="E1"/>
      <c r="F1"/>
      <c r="G1"/>
    </row>
    <row r="2" spans="2:7" x14ac:dyDescent="0.2">
      <c r="B2"/>
      <c r="C2"/>
      <c r="D2"/>
      <c r="E2"/>
      <c r="F2"/>
      <c r="G2"/>
    </row>
    <row r="3" spans="2:7" x14ac:dyDescent="0.2">
      <c r="B3"/>
      <c r="C3"/>
      <c r="D3"/>
      <c r="E3"/>
      <c r="F3"/>
      <c r="G3"/>
    </row>
    <row r="5" spans="2:7" x14ac:dyDescent="0.2">
      <c r="D5" s="754" t="s">
        <v>407</v>
      </c>
      <c r="E5" s="754"/>
      <c r="F5" s="754"/>
      <c r="G5" s="754"/>
    </row>
    <row r="6" spans="2:7" x14ac:dyDescent="0.2">
      <c r="D6" s="754"/>
      <c r="E6" s="754"/>
      <c r="F6" s="754"/>
      <c r="G6" s="754"/>
    </row>
    <row r="7" spans="2:7" x14ac:dyDescent="0.2">
      <c r="B7" s="280"/>
      <c r="C7" s="280"/>
      <c r="D7" s="159" t="s">
        <v>72</v>
      </c>
      <c r="E7" s="160" t="s">
        <v>73</v>
      </c>
      <c r="F7" s="196"/>
      <c r="G7" s="196"/>
    </row>
    <row r="8" spans="2:7" x14ac:dyDescent="0.2">
      <c r="B8" s="275"/>
      <c r="C8" s="275"/>
      <c r="D8" s="159" t="s">
        <v>74</v>
      </c>
      <c r="E8" s="160" t="s">
        <v>75</v>
      </c>
      <c r="F8" s="196"/>
      <c r="G8" s="196"/>
    </row>
    <row r="9" spans="2:7" ht="22.5" x14ac:dyDescent="0.2">
      <c r="B9" s="274" t="s">
        <v>176</v>
      </c>
      <c r="C9" s="274" t="s">
        <v>7</v>
      </c>
      <c r="D9" s="164" t="s">
        <v>2</v>
      </c>
      <c r="E9" s="168" t="s">
        <v>4</v>
      </c>
      <c r="F9" s="168" t="s">
        <v>78</v>
      </c>
      <c r="G9" s="168" t="s">
        <v>13</v>
      </c>
    </row>
    <row r="10" spans="2:7" ht="38.25" x14ac:dyDescent="0.2">
      <c r="B10" s="689" t="s">
        <v>34</v>
      </c>
      <c r="C10" s="273" t="s">
        <v>386</v>
      </c>
      <c r="D10" s="254">
        <v>1</v>
      </c>
      <c r="E10" s="254">
        <v>0.25</v>
      </c>
      <c r="F10" s="256">
        <f>+(100+100+33)/3</f>
        <v>77.666666666666671</v>
      </c>
      <c r="G10" s="256">
        <f>+F10*E10</f>
        <v>19.416666666666668</v>
      </c>
    </row>
    <row r="11" spans="2:7" ht="63.75" x14ac:dyDescent="0.2">
      <c r="B11" s="689"/>
      <c r="C11" s="273" t="s">
        <v>15</v>
      </c>
      <c r="D11" s="254">
        <v>1</v>
      </c>
      <c r="E11" s="254">
        <v>0.25</v>
      </c>
      <c r="F11" s="255">
        <v>100</v>
      </c>
      <c r="G11" s="256">
        <f t="shared" ref="G11:G39" si="0">+F11*E11</f>
        <v>25</v>
      </c>
    </row>
    <row r="12" spans="2:7" ht="38.25" x14ac:dyDescent="0.2">
      <c r="B12" s="689"/>
      <c r="C12" s="273" t="s">
        <v>385</v>
      </c>
      <c r="D12" s="254">
        <v>1</v>
      </c>
      <c r="E12" s="254">
        <v>0.25</v>
      </c>
      <c r="F12" s="256">
        <f>(100+81+100)/3</f>
        <v>93.666666666666671</v>
      </c>
      <c r="G12" s="256">
        <f t="shared" si="0"/>
        <v>23.416666666666668</v>
      </c>
    </row>
    <row r="13" spans="2:7" ht="38.25" x14ac:dyDescent="0.2">
      <c r="B13" s="689"/>
      <c r="C13" s="273" t="s">
        <v>242</v>
      </c>
      <c r="D13" s="254">
        <v>1</v>
      </c>
      <c r="E13" s="254">
        <v>0.25</v>
      </c>
      <c r="F13" s="257">
        <v>100</v>
      </c>
      <c r="G13" s="256">
        <f t="shared" si="0"/>
        <v>25</v>
      </c>
    </row>
    <row r="14" spans="2:7" ht="38.25" x14ac:dyDescent="0.2">
      <c r="B14" s="633" t="s">
        <v>36</v>
      </c>
      <c r="C14" s="149" t="s">
        <v>361</v>
      </c>
      <c r="D14" s="255"/>
      <c r="E14" s="255"/>
      <c r="F14" s="255"/>
      <c r="G14" s="256">
        <f t="shared" si="0"/>
        <v>0</v>
      </c>
    </row>
    <row r="15" spans="2:7" ht="25.5" x14ac:dyDescent="0.2">
      <c r="B15" s="634"/>
      <c r="C15" s="279" t="s">
        <v>371</v>
      </c>
      <c r="D15" s="255"/>
      <c r="E15" s="255"/>
      <c r="F15" s="255"/>
      <c r="G15" s="256">
        <f t="shared" si="0"/>
        <v>0</v>
      </c>
    </row>
    <row r="16" spans="2:7" ht="25.5" x14ac:dyDescent="0.2">
      <c r="B16" s="708" t="s">
        <v>37</v>
      </c>
      <c r="C16" s="278" t="s">
        <v>12</v>
      </c>
      <c r="D16" s="254">
        <v>0.15</v>
      </c>
      <c r="E16" s="254">
        <v>0.6</v>
      </c>
      <c r="F16" s="255"/>
      <c r="G16" s="256">
        <f t="shared" si="0"/>
        <v>0</v>
      </c>
    </row>
    <row r="17" spans="2:7" ht="38.25" x14ac:dyDescent="0.2">
      <c r="B17" s="708"/>
      <c r="C17" s="101" t="s">
        <v>258</v>
      </c>
      <c r="D17" s="254">
        <v>1</v>
      </c>
      <c r="E17" s="254">
        <v>0.4</v>
      </c>
      <c r="F17" s="255"/>
      <c r="G17" s="256">
        <f t="shared" si="0"/>
        <v>0</v>
      </c>
    </row>
    <row r="18" spans="2:7" ht="25.5" x14ac:dyDescent="0.2">
      <c r="B18" s="646" t="s">
        <v>42</v>
      </c>
      <c r="C18" s="271" t="s">
        <v>69</v>
      </c>
      <c r="D18" s="254">
        <v>1</v>
      </c>
      <c r="E18" s="254">
        <v>0.4</v>
      </c>
      <c r="F18" s="255">
        <f>+(100+101+108)/3</f>
        <v>103</v>
      </c>
      <c r="G18" s="256">
        <f t="shared" si="0"/>
        <v>41.2</v>
      </c>
    </row>
    <row r="19" spans="2:7" ht="38.25" x14ac:dyDescent="0.2">
      <c r="B19" s="647"/>
      <c r="C19" s="249" t="s">
        <v>22</v>
      </c>
      <c r="D19" s="254">
        <v>0.96</v>
      </c>
      <c r="E19" s="254">
        <v>0.6</v>
      </c>
      <c r="F19" s="256">
        <f>+(100+99.8+99.8)/3</f>
        <v>99.866666666666674</v>
      </c>
      <c r="G19" s="256">
        <f t="shared" si="0"/>
        <v>59.92</v>
      </c>
    </row>
    <row r="20" spans="2:7" ht="25.5" x14ac:dyDescent="0.2">
      <c r="B20" s="644" t="s">
        <v>60</v>
      </c>
      <c r="C20" s="272" t="s">
        <v>291</v>
      </c>
      <c r="D20" s="265">
        <v>0.9</v>
      </c>
      <c r="E20" s="254">
        <v>0.33</v>
      </c>
      <c r="F20" s="255">
        <v>20.170000000000002</v>
      </c>
      <c r="G20" s="256">
        <f t="shared" si="0"/>
        <v>6.6561000000000012</v>
      </c>
    </row>
    <row r="21" spans="2:7" ht="38.25" x14ac:dyDescent="0.2">
      <c r="B21" s="732"/>
      <c r="C21" s="272" t="s">
        <v>390</v>
      </c>
      <c r="D21" s="265">
        <v>1</v>
      </c>
      <c r="E21" s="254">
        <v>0.33</v>
      </c>
      <c r="F21" s="254">
        <v>1</v>
      </c>
      <c r="G21" s="256">
        <f t="shared" si="0"/>
        <v>0.33</v>
      </c>
    </row>
    <row r="22" spans="2:7" ht="12.75" x14ac:dyDescent="0.2">
      <c r="B22" s="645"/>
      <c r="C22" s="272" t="s">
        <v>292</v>
      </c>
      <c r="D22" s="265">
        <v>0.95</v>
      </c>
      <c r="E22" s="254">
        <v>0.33</v>
      </c>
      <c r="F22" s="255">
        <v>29.29</v>
      </c>
      <c r="G22" s="256">
        <f t="shared" si="0"/>
        <v>9.6656999999999993</v>
      </c>
    </row>
    <row r="23" spans="2:7" ht="38.25" x14ac:dyDescent="0.2">
      <c r="B23" s="664" t="s">
        <v>170</v>
      </c>
      <c r="C23" s="270" t="s">
        <v>274</v>
      </c>
      <c r="D23" s="254">
        <v>0.9</v>
      </c>
      <c r="E23" s="254">
        <v>0.5</v>
      </c>
      <c r="F23" s="254"/>
      <c r="G23" s="256">
        <f t="shared" si="0"/>
        <v>0</v>
      </c>
    </row>
    <row r="24" spans="2:7" ht="25.5" x14ac:dyDescent="0.2">
      <c r="B24" s="664"/>
      <c r="C24" s="78" t="s">
        <v>275</v>
      </c>
      <c r="D24" s="254">
        <v>0.9</v>
      </c>
      <c r="E24" s="254">
        <v>0.5</v>
      </c>
      <c r="F24" s="254">
        <v>0.97</v>
      </c>
      <c r="G24" s="256">
        <f t="shared" si="0"/>
        <v>0.48499999999999999</v>
      </c>
    </row>
    <row r="25" spans="2:7" ht="25.5" x14ac:dyDescent="0.2">
      <c r="B25" s="656" t="s">
        <v>222</v>
      </c>
      <c r="C25" s="75" t="s">
        <v>262</v>
      </c>
      <c r="D25" s="254">
        <v>0.4</v>
      </c>
      <c r="E25" s="254">
        <v>0.4</v>
      </c>
      <c r="F25" s="256">
        <v>0.48599999999999999</v>
      </c>
      <c r="G25" s="256">
        <f t="shared" si="0"/>
        <v>0.19440000000000002</v>
      </c>
    </row>
    <row r="26" spans="2:7" ht="25.5" x14ac:dyDescent="0.2">
      <c r="B26" s="657"/>
      <c r="C26" s="109" t="s">
        <v>347</v>
      </c>
      <c r="D26" s="254">
        <v>0.9</v>
      </c>
      <c r="E26" s="254">
        <v>0.6</v>
      </c>
      <c r="F26" s="254">
        <v>0.64</v>
      </c>
      <c r="G26" s="256">
        <f t="shared" si="0"/>
        <v>0.38400000000000001</v>
      </c>
    </row>
    <row r="27" spans="2:7" ht="25.5" x14ac:dyDescent="0.2">
      <c r="B27" s="250" t="s">
        <v>387</v>
      </c>
      <c r="C27" s="251" t="s">
        <v>121</v>
      </c>
      <c r="D27" s="254">
        <v>1</v>
      </c>
      <c r="E27" s="254">
        <v>1</v>
      </c>
      <c r="F27" s="254">
        <v>0.33</v>
      </c>
      <c r="G27" s="256">
        <f t="shared" si="0"/>
        <v>0.33</v>
      </c>
    </row>
    <row r="28" spans="2:7" ht="25.5" x14ac:dyDescent="0.2">
      <c r="B28" s="701" t="s">
        <v>38</v>
      </c>
      <c r="C28" s="276" t="s">
        <v>55</v>
      </c>
      <c r="D28" s="254">
        <v>1</v>
      </c>
      <c r="E28" s="254">
        <v>0.5</v>
      </c>
      <c r="F28" s="254">
        <v>0.99</v>
      </c>
      <c r="G28" s="256">
        <f t="shared" si="0"/>
        <v>0.495</v>
      </c>
    </row>
    <row r="29" spans="2:7" ht="38.25" x14ac:dyDescent="0.2">
      <c r="B29" s="701"/>
      <c r="C29" s="276" t="s">
        <v>18</v>
      </c>
      <c r="D29" s="254">
        <v>1</v>
      </c>
      <c r="E29" s="254">
        <v>0.5</v>
      </c>
      <c r="F29" s="254">
        <v>0.63</v>
      </c>
      <c r="G29" s="256">
        <f t="shared" si="0"/>
        <v>0.315</v>
      </c>
    </row>
    <row r="30" spans="2:7" ht="12.75" x14ac:dyDescent="0.2">
      <c r="B30" s="706" t="s">
        <v>41</v>
      </c>
      <c r="C30" s="277" t="s">
        <v>276</v>
      </c>
      <c r="D30" s="259">
        <v>1</v>
      </c>
      <c r="E30" s="254">
        <v>0.4</v>
      </c>
      <c r="F30" s="255"/>
      <c r="G30" s="256">
        <f t="shared" si="0"/>
        <v>0</v>
      </c>
    </row>
    <row r="31" spans="2:7" ht="25.5" x14ac:dyDescent="0.2">
      <c r="B31" s="706"/>
      <c r="C31" s="119" t="s">
        <v>347</v>
      </c>
      <c r="D31" s="254">
        <v>0.9</v>
      </c>
      <c r="E31" s="254">
        <v>0.6</v>
      </c>
      <c r="F31" s="256">
        <v>0.97</v>
      </c>
      <c r="G31" s="256">
        <f t="shared" si="0"/>
        <v>0.58199999999999996</v>
      </c>
    </row>
    <row r="32" spans="2:7" x14ac:dyDescent="0.2">
      <c r="B32" s="668" t="s">
        <v>48</v>
      </c>
      <c r="C32" s="669" t="s">
        <v>268</v>
      </c>
      <c r="D32" s="254">
        <v>1</v>
      </c>
      <c r="E32" s="254">
        <v>0.5</v>
      </c>
      <c r="F32" s="255">
        <v>0</v>
      </c>
      <c r="G32" s="256">
        <f t="shared" si="0"/>
        <v>0</v>
      </c>
    </row>
    <row r="33" spans="2:7" x14ac:dyDescent="0.2">
      <c r="B33" s="668"/>
      <c r="C33" s="669"/>
      <c r="D33" s="254">
        <v>1</v>
      </c>
      <c r="E33" s="254">
        <v>0.5</v>
      </c>
      <c r="F33" s="254">
        <v>0.75</v>
      </c>
      <c r="G33" s="256">
        <f t="shared" si="0"/>
        <v>0.375</v>
      </c>
    </row>
    <row r="34" spans="2:7" ht="38.25" x14ac:dyDescent="0.2">
      <c r="B34" s="136" t="s">
        <v>353</v>
      </c>
      <c r="C34" s="269" t="s">
        <v>355</v>
      </c>
      <c r="D34" s="254">
        <v>0.9</v>
      </c>
      <c r="E34" s="254">
        <v>1</v>
      </c>
      <c r="F34" s="254">
        <v>0.86</v>
      </c>
      <c r="G34" s="256">
        <f t="shared" si="0"/>
        <v>0.86</v>
      </c>
    </row>
    <row r="35" spans="2:7" x14ac:dyDescent="0.2">
      <c r="B35" s="670" t="s">
        <v>40</v>
      </c>
      <c r="C35" s="665" t="s">
        <v>358</v>
      </c>
      <c r="D35" s="724">
        <v>1</v>
      </c>
      <c r="E35" s="724">
        <v>1</v>
      </c>
      <c r="F35" s="724">
        <v>1</v>
      </c>
      <c r="G35" s="727">
        <f t="shared" si="0"/>
        <v>1</v>
      </c>
    </row>
    <row r="36" spans="2:7" x14ac:dyDescent="0.2">
      <c r="B36" s="671"/>
      <c r="C36" s="666"/>
      <c r="D36" s="725"/>
      <c r="E36" s="725"/>
      <c r="F36" s="725"/>
      <c r="G36" s="725">
        <f t="shared" si="0"/>
        <v>0</v>
      </c>
    </row>
    <row r="37" spans="2:7" x14ac:dyDescent="0.2">
      <c r="B37" s="671"/>
      <c r="C37" s="666"/>
      <c r="D37" s="725"/>
      <c r="E37" s="725"/>
      <c r="F37" s="725"/>
      <c r="G37" s="725">
        <f t="shared" si="0"/>
        <v>0</v>
      </c>
    </row>
    <row r="38" spans="2:7" x14ac:dyDescent="0.2">
      <c r="B38" s="671"/>
      <c r="C38" s="666"/>
      <c r="D38" s="725"/>
      <c r="E38" s="725"/>
      <c r="F38" s="725"/>
      <c r="G38" s="725">
        <f t="shared" si="0"/>
        <v>0</v>
      </c>
    </row>
    <row r="39" spans="2:7" x14ac:dyDescent="0.2">
      <c r="B39" s="672"/>
      <c r="C39" s="667"/>
      <c r="D39" s="726"/>
      <c r="E39" s="726"/>
      <c r="F39" s="726"/>
      <c r="G39" s="726">
        <f t="shared" si="0"/>
        <v>0</v>
      </c>
    </row>
  </sheetData>
  <mergeCells count="18">
    <mergeCell ref="D35:D39"/>
    <mergeCell ref="E35:E39"/>
    <mergeCell ref="F35:F39"/>
    <mergeCell ref="G35:G39"/>
    <mergeCell ref="D5:G6"/>
    <mergeCell ref="C32:C33"/>
    <mergeCell ref="C35:C39"/>
    <mergeCell ref="B10:B13"/>
    <mergeCell ref="B14:B15"/>
    <mergeCell ref="B16:B17"/>
    <mergeCell ref="B18:B19"/>
    <mergeCell ref="B20:B22"/>
    <mergeCell ref="B23:B24"/>
    <mergeCell ref="B25:B26"/>
    <mergeCell ref="B28:B29"/>
    <mergeCell ref="B30:B31"/>
    <mergeCell ref="B32:B33"/>
    <mergeCell ref="B35:B39"/>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104FF-6FEA-4BBD-838A-C249E7FC6314}">
  <dimension ref="A1:O90"/>
  <sheetViews>
    <sheetView topLeftCell="A21" workbookViewId="0">
      <selection activeCell="F26" sqref="F26:F34"/>
    </sheetView>
  </sheetViews>
  <sheetFormatPr baseColWidth="10" defaultColWidth="12" defaultRowHeight="12.75" x14ac:dyDescent="0.2"/>
  <cols>
    <col min="1" max="1" width="12" style="86"/>
    <col min="2" max="2" width="27.6640625" style="85" customWidth="1"/>
    <col min="3" max="5" width="75.83203125" style="48" customWidth="1"/>
    <col min="6" max="6" width="64.6640625" style="48" customWidth="1"/>
    <col min="7" max="7" width="68.83203125" style="48" customWidth="1"/>
    <col min="8" max="8" width="38.33203125" style="85" customWidth="1"/>
    <col min="9" max="9" width="13.1640625" style="48" bestFit="1" customWidth="1"/>
    <col min="10" max="10" width="16" style="48" bestFit="1" customWidth="1"/>
    <col min="11" max="14" width="14.6640625" style="48" bestFit="1" customWidth="1"/>
    <col min="15" max="15" width="16" style="48" bestFit="1" customWidth="1"/>
    <col min="16" max="16384" width="12" style="48"/>
  </cols>
  <sheetData>
    <row r="1" spans="1:15" ht="12.75" customHeight="1" x14ac:dyDescent="0.2">
      <c r="B1" s="747" t="s">
        <v>200</v>
      </c>
      <c r="C1" s="747"/>
      <c r="D1" s="747"/>
      <c r="E1" s="747"/>
      <c r="F1" s="747"/>
      <c r="G1" s="747"/>
    </row>
    <row r="2" spans="1:15" x14ac:dyDescent="0.2">
      <c r="B2" s="747"/>
      <c r="C2" s="747"/>
      <c r="D2" s="747"/>
      <c r="E2" s="747"/>
      <c r="F2" s="747"/>
      <c r="G2" s="747"/>
    </row>
    <row r="3" spans="1:15" x14ac:dyDescent="0.2">
      <c r="B3" s="747"/>
      <c r="C3" s="747"/>
      <c r="D3" s="747"/>
      <c r="E3" s="747"/>
      <c r="F3" s="747"/>
      <c r="G3" s="747"/>
    </row>
    <row r="4" spans="1:15" x14ac:dyDescent="0.2">
      <c r="B4" s="747"/>
      <c r="C4" s="747"/>
      <c r="D4" s="747"/>
      <c r="E4" s="747"/>
      <c r="F4" s="747"/>
      <c r="G4" s="747"/>
    </row>
    <row r="5" spans="1:15" x14ac:dyDescent="0.2">
      <c r="B5" s="747"/>
      <c r="C5" s="747"/>
      <c r="D5" s="747"/>
      <c r="E5" s="747"/>
      <c r="F5" s="747"/>
      <c r="G5" s="747"/>
    </row>
    <row r="6" spans="1:15" x14ac:dyDescent="0.2">
      <c r="B6" s="747"/>
      <c r="C6" s="747"/>
      <c r="D6" s="747"/>
      <c r="E6" s="747"/>
      <c r="F6" s="747"/>
      <c r="G6" s="747"/>
    </row>
    <row r="7" spans="1:15" x14ac:dyDescent="0.2">
      <c r="B7" s="747"/>
      <c r="C7" s="747"/>
      <c r="D7" s="747"/>
      <c r="E7" s="747"/>
      <c r="F7" s="747"/>
      <c r="G7" s="747"/>
    </row>
    <row r="8" spans="1:15" s="314" customFormat="1" x14ac:dyDescent="0.2">
      <c r="A8" s="66" t="s">
        <v>336</v>
      </c>
      <c r="B8" s="42" t="s">
        <v>312</v>
      </c>
      <c r="C8" s="66" t="s">
        <v>201</v>
      </c>
      <c r="D8" s="66" t="s">
        <v>168</v>
      </c>
      <c r="E8" s="66" t="s">
        <v>101</v>
      </c>
      <c r="F8" s="66" t="s">
        <v>293</v>
      </c>
      <c r="G8" s="66" t="s">
        <v>299</v>
      </c>
      <c r="H8" s="318" t="s">
        <v>7</v>
      </c>
      <c r="I8" s="314" t="s">
        <v>432</v>
      </c>
      <c r="J8" s="314" t="s">
        <v>2</v>
      </c>
      <c r="K8" s="314">
        <v>2017</v>
      </c>
      <c r="L8" s="314">
        <v>2018</v>
      </c>
      <c r="M8" s="314">
        <v>2019</v>
      </c>
      <c r="N8" s="314">
        <v>2020</v>
      </c>
      <c r="O8" s="314">
        <v>2021</v>
      </c>
    </row>
    <row r="9" spans="1:15" ht="25.5" customHeight="1" x14ac:dyDescent="0.2">
      <c r="A9" s="742">
        <v>1</v>
      </c>
      <c r="B9" s="745" t="s">
        <v>333</v>
      </c>
      <c r="C9" s="746" t="s">
        <v>203</v>
      </c>
      <c r="D9" s="748" t="s">
        <v>28</v>
      </c>
      <c r="E9" s="748" t="s">
        <v>450</v>
      </c>
      <c r="F9" s="745" t="s">
        <v>313</v>
      </c>
      <c r="G9" s="79" t="s">
        <v>314</v>
      </c>
      <c r="H9" s="317" t="s">
        <v>431</v>
      </c>
      <c r="I9" s="315">
        <v>1</v>
      </c>
      <c r="J9" s="315">
        <v>1</v>
      </c>
      <c r="K9" s="315">
        <v>1</v>
      </c>
      <c r="L9" s="315">
        <v>1</v>
      </c>
      <c r="M9" s="315">
        <v>1</v>
      </c>
      <c r="N9" s="315">
        <v>1</v>
      </c>
      <c r="O9" s="315">
        <v>1</v>
      </c>
    </row>
    <row r="10" spans="1:15" ht="13.5" customHeight="1" x14ac:dyDescent="0.2">
      <c r="A10" s="743"/>
      <c r="B10" s="745"/>
      <c r="C10" s="746"/>
      <c r="D10" s="749"/>
      <c r="E10" s="749"/>
      <c r="F10" s="745"/>
      <c r="G10" s="79" t="s">
        <v>315</v>
      </c>
      <c r="H10" s="317" t="s">
        <v>433</v>
      </c>
      <c r="I10" s="48">
        <v>413</v>
      </c>
      <c r="J10" s="48">
        <v>474</v>
      </c>
      <c r="K10" s="48">
        <v>425</v>
      </c>
      <c r="L10" s="48">
        <v>437</v>
      </c>
      <c r="M10" s="48">
        <v>449</v>
      </c>
      <c r="N10" s="48">
        <v>461</v>
      </c>
      <c r="O10" s="48">
        <v>474</v>
      </c>
    </row>
    <row r="11" spans="1:15" ht="15.75" customHeight="1" x14ac:dyDescent="0.2">
      <c r="A11" s="743"/>
      <c r="B11" s="745"/>
      <c r="C11" s="746"/>
      <c r="D11" s="749"/>
      <c r="E11" s="749"/>
      <c r="F11" s="745"/>
      <c r="G11" s="758" t="s">
        <v>316</v>
      </c>
      <c r="H11" s="317" t="s">
        <v>434</v>
      </c>
      <c r="I11" s="48">
        <v>48</v>
      </c>
      <c r="J11" s="48">
        <v>300</v>
      </c>
      <c r="K11" s="48">
        <v>60</v>
      </c>
      <c r="L11" s="48">
        <v>60</v>
      </c>
      <c r="M11" s="48">
        <v>60</v>
      </c>
      <c r="N11" s="48">
        <v>60</v>
      </c>
      <c r="O11" s="48">
        <v>60</v>
      </c>
    </row>
    <row r="12" spans="1:15" ht="15.75" customHeight="1" x14ac:dyDescent="0.2">
      <c r="A12" s="743"/>
      <c r="B12" s="745"/>
      <c r="C12" s="746"/>
      <c r="D12" s="749"/>
      <c r="E12" s="749"/>
      <c r="F12" s="745"/>
      <c r="G12" s="758"/>
      <c r="H12" s="317" t="s">
        <v>435</v>
      </c>
      <c r="I12" s="48">
        <v>0</v>
      </c>
      <c r="J12" s="48">
        <v>244</v>
      </c>
      <c r="K12" s="48">
        <v>36</v>
      </c>
      <c r="L12" s="48">
        <v>52</v>
      </c>
      <c r="M12" s="48">
        <v>52</v>
      </c>
      <c r="N12" s="48">
        <v>52</v>
      </c>
      <c r="O12" s="48">
        <v>52</v>
      </c>
    </row>
    <row r="13" spans="1:15" ht="15.75" customHeight="1" x14ac:dyDescent="0.2">
      <c r="A13" s="743"/>
      <c r="B13" s="745"/>
      <c r="C13" s="746"/>
      <c r="D13" s="749"/>
      <c r="E13" s="749"/>
      <c r="F13" s="745"/>
      <c r="G13" s="758"/>
      <c r="H13" s="317" t="s">
        <v>436</v>
      </c>
      <c r="I13" s="48">
        <v>0</v>
      </c>
      <c r="J13" s="48">
        <v>741</v>
      </c>
      <c r="K13" s="48">
        <v>117</v>
      </c>
      <c r="L13" s="48">
        <v>156</v>
      </c>
      <c r="M13" s="48">
        <v>156</v>
      </c>
      <c r="N13" s="48">
        <v>156</v>
      </c>
      <c r="O13" s="48">
        <v>156</v>
      </c>
    </row>
    <row r="14" spans="1:15" ht="15.75" customHeight="1" x14ac:dyDescent="0.2">
      <c r="A14" s="743"/>
      <c r="B14" s="745"/>
      <c r="C14" s="746"/>
      <c r="D14" s="749"/>
      <c r="E14" s="749"/>
      <c r="F14" s="745"/>
      <c r="G14" s="758"/>
      <c r="H14" s="317" t="s">
        <v>437</v>
      </c>
      <c r="I14" s="48">
        <v>1</v>
      </c>
      <c r="J14" s="48">
        <v>5</v>
      </c>
      <c r="K14" s="48">
        <v>1</v>
      </c>
      <c r="L14" s="48">
        <v>1</v>
      </c>
      <c r="M14" s="48">
        <v>1</v>
      </c>
      <c r="N14" s="48">
        <v>1</v>
      </c>
      <c r="O14" s="48">
        <v>1</v>
      </c>
    </row>
    <row r="15" spans="1:15" ht="39.75" customHeight="1" x14ac:dyDescent="0.2">
      <c r="A15" s="743"/>
      <c r="B15" s="745"/>
      <c r="C15" s="746"/>
      <c r="D15" s="749"/>
      <c r="E15" s="749"/>
      <c r="F15" s="745"/>
      <c r="G15" s="758" t="s">
        <v>438</v>
      </c>
      <c r="H15" s="317" t="s">
        <v>439</v>
      </c>
      <c r="I15" s="48">
        <v>0</v>
      </c>
      <c r="J15" s="316">
        <v>421567</v>
      </c>
      <c r="K15" s="316">
        <v>54000</v>
      </c>
      <c r="L15" s="316">
        <v>79200</v>
      </c>
      <c r="M15" s="316">
        <v>87120</v>
      </c>
      <c r="N15" s="316">
        <v>95832</v>
      </c>
      <c r="O15" s="316">
        <v>105415</v>
      </c>
    </row>
    <row r="16" spans="1:15" ht="29.25" customHeight="1" x14ac:dyDescent="0.2">
      <c r="A16" s="743"/>
      <c r="B16" s="745"/>
      <c r="C16" s="746"/>
      <c r="D16" s="749"/>
      <c r="E16" s="749"/>
      <c r="F16" s="745"/>
      <c r="G16" s="758"/>
      <c r="H16" s="317" t="s">
        <v>440</v>
      </c>
      <c r="I16" s="48">
        <v>0</v>
      </c>
      <c r="J16" s="48">
        <v>5</v>
      </c>
      <c r="K16" s="48">
        <v>1</v>
      </c>
      <c r="L16" s="48">
        <v>1</v>
      </c>
      <c r="M16" s="48">
        <v>1</v>
      </c>
      <c r="N16" s="48">
        <v>1</v>
      </c>
      <c r="O16" s="48">
        <v>1</v>
      </c>
    </row>
    <row r="17" spans="1:15" ht="41.25" customHeight="1" x14ac:dyDescent="0.2">
      <c r="A17" s="743"/>
      <c r="B17" s="745"/>
      <c r="C17" s="746"/>
      <c r="D17" s="749"/>
      <c r="E17" s="749"/>
      <c r="F17" s="745"/>
      <c r="G17" s="758"/>
      <c r="H17" s="317" t="s">
        <v>441</v>
      </c>
      <c r="I17" s="48">
        <v>0</v>
      </c>
      <c r="J17" s="48">
        <v>244</v>
      </c>
      <c r="K17" s="48">
        <v>36</v>
      </c>
      <c r="L17" s="48">
        <v>52</v>
      </c>
      <c r="M17" s="48">
        <v>52</v>
      </c>
      <c r="N17" s="48">
        <v>52</v>
      </c>
      <c r="O17" s="48">
        <v>52</v>
      </c>
    </row>
    <row r="18" spans="1:15" ht="15.75" customHeight="1" x14ac:dyDescent="0.2">
      <c r="A18" s="743"/>
      <c r="B18" s="745"/>
      <c r="C18" s="746"/>
      <c r="D18" s="749"/>
      <c r="E18" s="749"/>
      <c r="F18" s="745"/>
      <c r="G18" s="758"/>
      <c r="H18" s="317" t="s">
        <v>442</v>
      </c>
      <c r="I18" s="48">
        <v>71616</v>
      </c>
      <c r="J18" s="315">
        <v>0.5</v>
      </c>
      <c r="K18" s="315">
        <v>0.1</v>
      </c>
      <c r="L18" s="315">
        <v>0.1</v>
      </c>
      <c r="M18" s="315">
        <v>0.1</v>
      </c>
      <c r="N18" s="315">
        <v>0.1</v>
      </c>
      <c r="O18" s="315">
        <v>0.1</v>
      </c>
    </row>
    <row r="19" spans="1:15" ht="40.5" customHeight="1" x14ac:dyDescent="0.2">
      <c r="A19" s="744"/>
      <c r="B19" s="745"/>
      <c r="C19" s="746"/>
      <c r="D19" s="750"/>
      <c r="E19" s="750"/>
      <c r="F19" s="745"/>
      <c r="G19" s="79" t="s">
        <v>317</v>
      </c>
      <c r="H19" s="317" t="s">
        <v>443</v>
      </c>
      <c r="I19" s="48">
        <v>3</v>
      </c>
      <c r="J19" s="48">
        <v>13</v>
      </c>
      <c r="K19" s="48">
        <v>2</v>
      </c>
      <c r="L19" s="48">
        <v>2</v>
      </c>
      <c r="M19" s="48">
        <v>2</v>
      </c>
      <c r="N19" s="48">
        <v>2</v>
      </c>
      <c r="O19" s="48">
        <v>2</v>
      </c>
    </row>
    <row r="20" spans="1:15" ht="25.5" customHeight="1" x14ac:dyDescent="0.2">
      <c r="A20" s="742">
        <v>2</v>
      </c>
      <c r="B20" s="745" t="s">
        <v>334</v>
      </c>
      <c r="C20" s="746" t="s">
        <v>202</v>
      </c>
      <c r="D20" s="751" t="s">
        <v>28</v>
      </c>
      <c r="E20" s="748" t="s">
        <v>451</v>
      </c>
      <c r="F20" s="745" t="s">
        <v>294</v>
      </c>
      <c r="G20" s="758" t="s">
        <v>300</v>
      </c>
      <c r="H20" s="317" t="s">
        <v>444</v>
      </c>
      <c r="I20" s="48">
        <v>3</v>
      </c>
      <c r="J20" s="48">
        <v>20</v>
      </c>
      <c r="K20" s="48">
        <v>4</v>
      </c>
      <c r="L20" s="48">
        <v>8</v>
      </c>
      <c r="M20" s="48">
        <v>12</v>
      </c>
      <c r="N20" s="48">
        <v>16</v>
      </c>
      <c r="O20" s="48">
        <v>20</v>
      </c>
    </row>
    <row r="21" spans="1:15" ht="25.5" customHeight="1" x14ac:dyDescent="0.2">
      <c r="A21" s="743"/>
      <c r="B21" s="745"/>
      <c r="C21" s="746"/>
      <c r="D21" s="752"/>
      <c r="E21" s="749"/>
      <c r="F21" s="745"/>
      <c r="G21" s="758"/>
      <c r="H21" s="317" t="s">
        <v>445</v>
      </c>
      <c r="I21" s="316">
        <v>8961</v>
      </c>
      <c r="J21" s="316">
        <v>11649</v>
      </c>
      <c r="K21" s="316">
        <v>9497</v>
      </c>
      <c r="L21" s="316">
        <v>10033</v>
      </c>
      <c r="M21" s="316">
        <v>10569</v>
      </c>
      <c r="N21" s="316">
        <v>11105</v>
      </c>
      <c r="O21" s="316">
        <v>11649</v>
      </c>
    </row>
    <row r="22" spans="1:15" ht="29.25" customHeight="1" x14ac:dyDescent="0.2">
      <c r="A22" s="743"/>
      <c r="B22" s="745"/>
      <c r="C22" s="746"/>
      <c r="D22" s="752"/>
      <c r="E22" s="749"/>
      <c r="F22" s="745"/>
      <c r="G22" s="79" t="s">
        <v>301</v>
      </c>
      <c r="H22" s="317" t="s">
        <v>446</v>
      </c>
      <c r="I22" s="316">
        <v>6153</v>
      </c>
      <c r="J22" s="316">
        <v>9319</v>
      </c>
      <c r="K22" s="316">
        <v>6838</v>
      </c>
      <c r="L22" s="316">
        <v>7424</v>
      </c>
      <c r="M22" s="316">
        <v>8032</v>
      </c>
      <c r="N22" s="316">
        <v>8662</v>
      </c>
      <c r="O22" s="316">
        <v>9319</v>
      </c>
    </row>
    <row r="23" spans="1:15" ht="12.75" customHeight="1" x14ac:dyDescent="0.2">
      <c r="A23" s="743"/>
      <c r="B23" s="745"/>
      <c r="C23" s="746"/>
      <c r="D23" s="752"/>
      <c r="E23" s="749"/>
      <c r="F23" s="745"/>
      <c r="G23" s="79" t="s">
        <v>302</v>
      </c>
      <c r="H23" s="317" t="s">
        <v>447</v>
      </c>
      <c r="I23" s="315">
        <v>0.8</v>
      </c>
      <c r="J23" s="315">
        <v>1</v>
      </c>
      <c r="K23" s="315">
        <v>1</v>
      </c>
      <c r="L23" s="315">
        <v>1</v>
      </c>
      <c r="M23" s="315">
        <v>1</v>
      </c>
      <c r="N23" s="315">
        <v>1</v>
      </c>
      <c r="O23" s="315">
        <v>1</v>
      </c>
    </row>
    <row r="24" spans="1:15" ht="42.75" customHeight="1" x14ac:dyDescent="0.2">
      <c r="A24" s="743"/>
      <c r="B24" s="745"/>
      <c r="C24" s="746"/>
      <c r="D24" s="753"/>
      <c r="E24" s="748" t="s">
        <v>450</v>
      </c>
      <c r="F24" s="745" t="s">
        <v>295</v>
      </c>
      <c r="G24" s="82" t="s">
        <v>303</v>
      </c>
      <c r="H24" s="317" t="s">
        <v>448</v>
      </c>
      <c r="I24" s="315">
        <v>0</v>
      </c>
      <c r="J24" s="315">
        <v>1</v>
      </c>
      <c r="K24" s="315">
        <v>1</v>
      </c>
      <c r="L24" s="315">
        <v>1</v>
      </c>
      <c r="M24" s="315">
        <v>1</v>
      </c>
      <c r="N24" s="315">
        <v>1</v>
      </c>
      <c r="O24" s="315">
        <v>1</v>
      </c>
    </row>
    <row r="25" spans="1:15" ht="43.5" customHeight="1" x14ac:dyDescent="0.2">
      <c r="A25" s="743"/>
      <c r="B25" s="745"/>
      <c r="C25" s="746"/>
      <c r="D25" s="748" t="s">
        <v>412</v>
      </c>
      <c r="E25" s="749"/>
      <c r="F25" s="745"/>
      <c r="G25" s="82" t="s">
        <v>304</v>
      </c>
      <c r="H25" s="317" t="s">
        <v>449</v>
      </c>
      <c r="I25" s="315">
        <v>0</v>
      </c>
      <c r="J25" s="315">
        <v>1</v>
      </c>
      <c r="K25" s="315">
        <v>1</v>
      </c>
      <c r="L25" s="315">
        <v>1</v>
      </c>
      <c r="M25" s="315">
        <v>1</v>
      </c>
      <c r="N25" s="315">
        <v>1</v>
      </c>
      <c r="O25" s="315">
        <v>1</v>
      </c>
    </row>
    <row r="26" spans="1:15" ht="23.25" customHeight="1" x14ac:dyDescent="0.2">
      <c r="A26" s="743"/>
      <c r="B26" s="745"/>
      <c r="C26" s="746"/>
      <c r="D26" s="749"/>
      <c r="E26" s="749"/>
      <c r="F26" s="745" t="s">
        <v>296</v>
      </c>
      <c r="G26" s="759" t="s">
        <v>305</v>
      </c>
      <c r="H26" s="317" t="s">
        <v>452</v>
      </c>
      <c r="I26" s="315">
        <v>0</v>
      </c>
      <c r="J26" s="315">
        <v>1</v>
      </c>
      <c r="K26" s="315">
        <v>1</v>
      </c>
      <c r="L26" s="315">
        <v>1</v>
      </c>
      <c r="M26" s="315">
        <v>1</v>
      </c>
      <c r="N26" s="315">
        <v>1</v>
      </c>
      <c r="O26" s="315">
        <v>1</v>
      </c>
    </row>
    <row r="27" spans="1:15" ht="23.25" customHeight="1" x14ac:dyDescent="0.2">
      <c r="A27" s="743"/>
      <c r="B27" s="745"/>
      <c r="C27" s="746"/>
      <c r="D27" s="749"/>
      <c r="E27" s="749"/>
      <c r="F27" s="745"/>
      <c r="G27" s="759"/>
      <c r="H27" s="317" t="s">
        <v>453</v>
      </c>
      <c r="I27" s="48">
        <v>0</v>
      </c>
      <c r="J27" s="48">
        <v>15</v>
      </c>
      <c r="K27" s="48">
        <v>3</v>
      </c>
      <c r="L27" s="48">
        <v>3</v>
      </c>
      <c r="M27" s="48">
        <v>3</v>
      </c>
      <c r="N27" s="48">
        <v>3</v>
      </c>
      <c r="O27" s="48">
        <v>3</v>
      </c>
    </row>
    <row r="28" spans="1:15" ht="23.25" customHeight="1" x14ac:dyDescent="0.2">
      <c r="A28" s="743"/>
      <c r="B28" s="745"/>
      <c r="C28" s="746"/>
      <c r="D28" s="749"/>
      <c r="E28" s="749"/>
      <c r="F28" s="745"/>
      <c r="G28" s="759" t="s">
        <v>306</v>
      </c>
      <c r="H28" s="317" t="s">
        <v>454</v>
      </c>
      <c r="I28" s="315">
        <v>1</v>
      </c>
      <c r="J28" s="315">
        <v>1</v>
      </c>
      <c r="K28" s="315">
        <v>1</v>
      </c>
      <c r="L28" s="315">
        <v>1</v>
      </c>
      <c r="M28" s="315">
        <v>1</v>
      </c>
      <c r="N28" s="315">
        <v>1</v>
      </c>
      <c r="O28" s="315">
        <v>1</v>
      </c>
    </row>
    <row r="29" spans="1:15" ht="40.5" customHeight="1" x14ac:dyDescent="0.2">
      <c r="A29" s="743"/>
      <c r="B29" s="745"/>
      <c r="C29" s="746"/>
      <c r="D29" s="749"/>
      <c r="E29" s="749"/>
      <c r="F29" s="745"/>
      <c r="G29" s="759"/>
      <c r="H29" s="317" t="s">
        <v>455</v>
      </c>
      <c r="I29" s="315">
        <v>0</v>
      </c>
      <c r="J29" s="315">
        <v>0.85</v>
      </c>
      <c r="K29" s="315">
        <v>0.75</v>
      </c>
      <c r="L29" s="315">
        <v>0.8</v>
      </c>
      <c r="M29" s="315">
        <v>0.8</v>
      </c>
      <c r="N29" s="315">
        <v>0.85</v>
      </c>
      <c r="O29" s="315">
        <v>0.85</v>
      </c>
    </row>
    <row r="30" spans="1:15" ht="40.5" customHeight="1" x14ac:dyDescent="0.2">
      <c r="A30" s="743"/>
      <c r="B30" s="745"/>
      <c r="C30" s="746"/>
      <c r="D30" s="749"/>
      <c r="E30" s="749"/>
      <c r="F30" s="745"/>
      <c r="G30" s="759"/>
      <c r="H30" s="317" t="s">
        <v>456</v>
      </c>
      <c r="I30" s="315">
        <v>0.8</v>
      </c>
      <c r="J30" s="315">
        <v>1</v>
      </c>
      <c r="K30" s="315">
        <v>1</v>
      </c>
      <c r="L30" s="315">
        <v>1</v>
      </c>
      <c r="M30" s="315">
        <v>1</v>
      </c>
      <c r="N30" s="315">
        <v>1</v>
      </c>
      <c r="O30" s="315">
        <v>1</v>
      </c>
    </row>
    <row r="31" spans="1:15" ht="11.25" customHeight="1" x14ac:dyDescent="0.2">
      <c r="A31" s="743"/>
      <c r="B31" s="745"/>
      <c r="C31" s="746"/>
      <c r="D31" s="749"/>
      <c r="E31" s="749"/>
      <c r="F31" s="745"/>
      <c r="G31" s="759"/>
      <c r="H31" s="317" t="s">
        <v>457</v>
      </c>
      <c r="I31" s="315">
        <v>0</v>
      </c>
      <c r="J31" s="315">
        <v>1</v>
      </c>
      <c r="K31" s="315">
        <v>1</v>
      </c>
      <c r="L31" s="315">
        <v>1</v>
      </c>
      <c r="M31" s="315">
        <v>1</v>
      </c>
      <c r="N31" s="315">
        <v>1</v>
      </c>
      <c r="O31" s="315">
        <v>1</v>
      </c>
    </row>
    <row r="32" spans="1:15" ht="27" customHeight="1" x14ac:dyDescent="0.2">
      <c r="A32" s="743"/>
      <c r="B32" s="745"/>
      <c r="C32" s="746"/>
      <c r="D32" s="749"/>
      <c r="E32" s="749"/>
      <c r="F32" s="745"/>
      <c r="G32" s="755" t="s">
        <v>307</v>
      </c>
      <c r="H32" s="317" t="s">
        <v>458</v>
      </c>
      <c r="I32" s="315">
        <v>0</v>
      </c>
      <c r="J32" s="315">
        <v>1</v>
      </c>
      <c r="K32" s="315">
        <v>0.2</v>
      </c>
      <c r="L32" s="315">
        <v>0.4</v>
      </c>
      <c r="M32" s="315">
        <v>0.4</v>
      </c>
      <c r="N32" s="315">
        <v>0</v>
      </c>
      <c r="O32" s="315">
        <v>0</v>
      </c>
    </row>
    <row r="33" spans="1:15" ht="39.75" customHeight="1" x14ac:dyDescent="0.2">
      <c r="A33" s="743"/>
      <c r="B33" s="745"/>
      <c r="C33" s="746"/>
      <c r="D33" s="749"/>
      <c r="E33" s="749"/>
      <c r="F33" s="745"/>
      <c r="G33" s="756"/>
      <c r="H33" s="317" t="s">
        <v>459</v>
      </c>
      <c r="I33" s="315">
        <v>0</v>
      </c>
      <c r="J33" s="315">
        <v>1</v>
      </c>
      <c r="K33" s="315">
        <v>0</v>
      </c>
      <c r="L33" s="315">
        <v>0</v>
      </c>
      <c r="M33" s="315">
        <v>0</v>
      </c>
      <c r="N33" s="315">
        <v>0.5</v>
      </c>
      <c r="O33" s="315">
        <v>0.5</v>
      </c>
    </row>
    <row r="34" spans="1:15" ht="37.5" customHeight="1" x14ac:dyDescent="0.2">
      <c r="A34" s="743"/>
      <c r="B34" s="745"/>
      <c r="C34" s="746"/>
      <c r="D34" s="749"/>
      <c r="E34" s="749"/>
      <c r="F34" s="745"/>
      <c r="G34" s="757"/>
      <c r="H34" s="317" t="s">
        <v>460</v>
      </c>
      <c r="I34" s="315">
        <v>0</v>
      </c>
      <c r="J34" s="315">
        <v>1</v>
      </c>
      <c r="K34" s="315">
        <v>1</v>
      </c>
      <c r="L34" s="315">
        <v>1</v>
      </c>
      <c r="M34" s="315">
        <v>1</v>
      </c>
      <c r="N34" s="315">
        <v>1</v>
      </c>
      <c r="O34" s="315">
        <v>1</v>
      </c>
    </row>
    <row r="35" spans="1:15" ht="18.75" customHeight="1" x14ac:dyDescent="0.2">
      <c r="A35" s="743"/>
      <c r="B35" s="745"/>
      <c r="C35" s="746"/>
      <c r="D35" s="749"/>
      <c r="E35" s="306"/>
      <c r="F35" s="745" t="s">
        <v>297</v>
      </c>
      <c r="G35" s="79" t="s">
        <v>308</v>
      </c>
    </row>
    <row r="36" spans="1:15" ht="16.5" customHeight="1" x14ac:dyDescent="0.2">
      <c r="A36" s="743"/>
      <c r="B36" s="745"/>
      <c r="C36" s="746"/>
      <c r="D36" s="749"/>
      <c r="E36" s="306"/>
      <c r="F36" s="745"/>
      <c r="G36" s="79" t="s">
        <v>309</v>
      </c>
    </row>
    <row r="37" spans="1:15" ht="21" customHeight="1" x14ac:dyDescent="0.2">
      <c r="A37" s="743"/>
      <c r="B37" s="745"/>
      <c r="C37" s="746"/>
      <c r="D37" s="749"/>
      <c r="E37" s="306"/>
      <c r="F37" s="745"/>
      <c r="G37" s="79" t="s">
        <v>310</v>
      </c>
    </row>
    <row r="38" spans="1:15" ht="23.25" customHeight="1" x14ac:dyDescent="0.2">
      <c r="A38" s="744"/>
      <c r="B38" s="745"/>
      <c r="C38" s="746"/>
      <c r="D38" s="750"/>
      <c r="E38" s="307"/>
      <c r="F38" s="305" t="s">
        <v>298</v>
      </c>
      <c r="G38" s="79" t="s">
        <v>311</v>
      </c>
    </row>
    <row r="39" spans="1:15" ht="12.75" customHeight="1" x14ac:dyDescent="0.2">
      <c r="A39" s="742">
        <v>3</v>
      </c>
      <c r="B39" s="745" t="s">
        <v>335</v>
      </c>
      <c r="C39" s="746" t="s">
        <v>205</v>
      </c>
      <c r="D39" s="751" t="s">
        <v>429</v>
      </c>
      <c r="E39" s="308"/>
      <c r="F39" s="745" t="s">
        <v>318</v>
      </c>
      <c r="G39" s="79" t="s">
        <v>320</v>
      </c>
    </row>
    <row r="40" spans="1:15" ht="12.75" customHeight="1" x14ac:dyDescent="0.2">
      <c r="A40" s="743"/>
      <c r="B40" s="745"/>
      <c r="C40" s="746"/>
      <c r="D40" s="752"/>
      <c r="E40" s="309"/>
      <c r="F40" s="745"/>
      <c r="G40" s="79" t="s">
        <v>115</v>
      </c>
    </row>
    <row r="41" spans="1:15" ht="30.75" customHeight="1" x14ac:dyDescent="0.2">
      <c r="A41" s="743"/>
      <c r="B41" s="745"/>
      <c r="C41" s="746"/>
      <c r="D41" s="752"/>
      <c r="E41" s="309"/>
      <c r="F41" s="745" t="s">
        <v>319</v>
      </c>
      <c r="G41" s="82" t="s">
        <v>321</v>
      </c>
    </row>
    <row r="42" spans="1:15" ht="12.75" customHeight="1" x14ac:dyDescent="0.2">
      <c r="A42" s="743"/>
      <c r="B42" s="745"/>
      <c r="C42" s="746"/>
      <c r="D42" s="752"/>
      <c r="E42" s="309"/>
      <c r="F42" s="745"/>
      <c r="G42" s="79" t="s">
        <v>322</v>
      </c>
    </row>
    <row r="43" spans="1:15" ht="64.5" customHeight="1" x14ac:dyDescent="0.2">
      <c r="A43" s="743"/>
      <c r="B43" s="745"/>
      <c r="C43" s="746"/>
      <c r="D43" s="753"/>
      <c r="E43" s="310"/>
      <c r="F43" s="745"/>
      <c r="G43" s="79" t="s">
        <v>323</v>
      </c>
    </row>
    <row r="44" spans="1:15" ht="18.75" customHeight="1" x14ac:dyDescent="0.2">
      <c r="A44" s="743"/>
      <c r="B44" s="745"/>
      <c r="C44" s="746"/>
      <c r="D44" s="751" t="s">
        <v>430</v>
      </c>
      <c r="E44" s="308"/>
      <c r="F44" s="745"/>
      <c r="G44" s="79" t="s">
        <v>324</v>
      </c>
    </row>
    <row r="45" spans="1:15" ht="11.25" customHeight="1" x14ac:dyDescent="0.2">
      <c r="A45" s="743"/>
      <c r="B45" s="745"/>
      <c r="C45" s="746"/>
      <c r="D45" s="752"/>
      <c r="E45" s="309"/>
      <c r="F45" s="745" t="s">
        <v>325</v>
      </c>
      <c r="G45" s="79" t="s">
        <v>326</v>
      </c>
    </row>
    <row r="46" spans="1:15" ht="21.75" customHeight="1" x14ac:dyDescent="0.2">
      <c r="A46" s="743"/>
      <c r="B46" s="745"/>
      <c r="C46" s="746"/>
      <c r="D46" s="752"/>
      <c r="E46" s="309"/>
      <c r="F46" s="745"/>
      <c r="G46" s="79" t="s">
        <v>327</v>
      </c>
    </row>
    <row r="47" spans="1:15" ht="21.75" customHeight="1" x14ac:dyDescent="0.2">
      <c r="A47" s="743"/>
      <c r="B47" s="745"/>
      <c r="C47" s="746"/>
      <c r="D47" s="752"/>
      <c r="E47" s="309"/>
      <c r="F47" s="305" t="s">
        <v>60</v>
      </c>
      <c r="G47" s="79" t="s">
        <v>328</v>
      </c>
    </row>
    <row r="48" spans="1:15" ht="19.5" customHeight="1" x14ac:dyDescent="0.2">
      <c r="A48" s="744"/>
      <c r="B48" s="745"/>
      <c r="C48" s="746"/>
      <c r="D48" s="753"/>
      <c r="E48" s="310"/>
      <c r="F48" s="83" t="s">
        <v>329</v>
      </c>
      <c r="G48" s="82" t="s">
        <v>330</v>
      </c>
    </row>
    <row r="49" spans="1:7" ht="63.75" customHeight="1" x14ac:dyDescent="0.2">
      <c r="A49" s="83">
        <v>4</v>
      </c>
      <c r="B49" s="67" t="s">
        <v>331</v>
      </c>
      <c r="C49" s="84" t="s">
        <v>204</v>
      </c>
      <c r="D49" s="87" t="s">
        <v>28</v>
      </c>
      <c r="E49" s="87"/>
      <c r="F49" s="305" t="s">
        <v>331</v>
      </c>
      <c r="G49" s="79" t="s">
        <v>332</v>
      </c>
    </row>
    <row r="54" spans="1:7" ht="63.75" x14ac:dyDescent="0.2">
      <c r="F54" s="88" t="s">
        <v>5</v>
      </c>
    </row>
    <row r="55" spans="1:7" ht="11.25" customHeight="1" x14ac:dyDescent="0.2"/>
    <row r="56" spans="1:7" ht="11.25" customHeight="1" x14ac:dyDescent="0.2"/>
    <row r="57" spans="1:7" ht="54" customHeight="1" x14ac:dyDescent="0.2">
      <c r="F57" s="88" t="s">
        <v>28</v>
      </c>
    </row>
    <row r="58" spans="1:7" ht="11.25" customHeight="1" x14ac:dyDescent="0.2"/>
    <row r="59" spans="1:7" ht="11.25" customHeight="1" x14ac:dyDescent="0.2"/>
    <row r="60" spans="1:7" ht="40.5" customHeight="1" x14ac:dyDescent="0.2">
      <c r="F60" s="88" t="s">
        <v>337</v>
      </c>
    </row>
    <row r="61" spans="1:7" ht="11.25" customHeight="1" x14ac:dyDescent="0.2"/>
    <row r="62" spans="1:7" ht="11.25" customHeight="1" x14ac:dyDescent="0.2"/>
    <row r="63" spans="1:7" ht="75" customHeight="1" x14ac:dyDescent="0.2">
      <c r="F63" s="88" t="s">
        <v>338</v>
      </c>
    </row>
    <row r="64" spans="1:7"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sheetData>
  <mergeCells count="32">
    <mergeCell ref="B1:G7"/>
    <mergeCell ref="A9:A19"/>
    <mergeCell ref="B9:B19"/>
    <mergeCell ref="C9:C19"/>
    <mergeCell ref="D9:D19"/>
    <mergeCell ref="F9:F19"/>
    <mergeCell ref="G11:G14"/>
    <mergeCell ref="G15:G18"/>
    <mergeCell ref="A20:A38"/>
    <mergeCell ref="B20:B38"/>
    <mergeCell ref="C20:C38"/>
    <mergeCell ref="D20:D24"/>
    <mergeCell ref="F20:F23"/>
    <mergeCell ref="F24:F25"/>
    <mergeCell ref="D25:D38"/>
    <mergeCell ref="F26:F34"/>
    <mergeCell ref="F35:F37"/>
    <mergeCell ref="A39:A48"/>
    <mergeCell ref="B39:B48"/>
    <mergeCell ref="C39:C48"/>
    <mergeCell ref="D39:D43"/>
    <mergeCell ref="F39:F40"/>
    <mergeCell ref="F41:F44"/>
    <mergeCell ref="D44:D48"/>
    <mergeCell ref="F45:F46"/>
    <mergeCell ref="G32:G34"/>
    <mergeCell ref="E24:E34"/>
    <mergeCell ref="G20:G21"/>
    <mergeCell ref="E9:E19"/>
    <mergeCell ref="E20:E23"/>
    <mergeCell ref="G26:G27"/>
    <mergeCell ref="G28:G3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2"/>
  <sheetViews>
    <sheetView topLeftCell="A28" zoomScale="69" zoomScaleNormal="69" workbookViewId="0">
      <selection activeCell="I32" sqref="I32"/>
    </sheetView>
  </sheetViews>
  <sheetFormatPr baseColWidth="10" defaultColWidth="12" defaultRowHeight="12.75" x14ac:dyDescent="0.2"/>
  <cols>
    <col min="1" max="1" width="48.83203125" style="41" customWidth="1"/>
    <col min="2" max="2" width="42.33203125" style="41" customWidth="1"/>
    <col min="3" max="3" width="17" style="41" customWidth="1"/>
    <col min="4" max="5" width="12" style="41"/>
    <col min="6" max="6" width="50.6640625" style="41" customWidth="1"/>
    <col min="7" max="7" width="43.1640625" style="41" customWidth="1"/>
    <col min="8" max="8" width="23.83203125" style="41" customWidth="1"/>
    <col min="9" max="9" width="38" style="41" customWidth="1"/>
    <col min="10" max="16384" width="12" style="41"/>
  </cols>
  <sheetData>
    <row r="1" spans="1:11" x14ac:dyDescent="0.2">
      <c r="A1" s="456"/>
      <c r="B1" s="457" t="s">
        <v>179</v>
      </c>
      <c r="C1" s="457"/>
      <c r="D1" s="457"/>
      <c r="E1" s="457"/>
      <c r="F1" s="457"/>
      <c r="G1" s="457"/>
      <c r="H1" s="457"/>
      <c r="I1" s="457"/>
    </row>
    <row r="2" spans="1:11" x14ac:dyDescent="0.2">
      <c r="A2" s="456"/>
      <c r="B2" s="457"/>
      <c r="C2" s="457"/>
      <c r="D2" s="457"/>
      <c r="E2" s="457"/>
      <c r="F2" s="457"/>
      <c r="G2" s="457"/>
      <c r="H2" s="457"/>
      <c r="I2" s="457"/>
    </row>
    <row r="3" spans="1:11" x14ac:dyDescent="0.2">
      <c r="A3" s="456"/>
      <c r="B3" s="457"/>
      <c r="C3" s="457"/>
      <c r="D3" s="457"/>
      <c r="E3" s="457"/>
      <c r="F3" s="457"/>
      <c r="G3" s="457"/>
      <c r="H3" s="457"/>
      <c r="I3" s="457"/>
    </row>
    <row r="6" spans="1:11" ht="25.5" x14ac:dyDescent="0.2">
      <c r="A6" s="43" t="s">
        <v>0</v>
      </c>
      <c r="B6" s="43" t="s">
        <v>176</v>
      </c>
      <c r="C6" s="450" t="s">
        <v>3</v>
      </c>
      <c r="D6" s="450"/>
      <c r="E6" s="450"/>
      <c r="F6" s="43" t="s">
        <v>177</v>
      </c>
      <c r="G6" s="43" t="s">
        <v>153</v>
      </c>
      <c r="H6" s="43" t="s">
        <v>178</v>
      </c>
      <c r="I6" s="43" t="s">
        <v>180</v>
      </c>
    </row>
    <row r="7" spans="1:11" ht="63.75" customHeight="1" x14ac:dyDescent="0.2">
      <c r="A7" s="441" t="s">
        <v>5</v>
      </c>
      <c r="B7" s="442" t="s">
        <v>34</v>
      </c>
      <c r="C7" s="442" t="s">
        <v>14</v>
      </c>
      <c r="D7" s="442"/>
      <c r="E7" s="442"/>
      <c r="F7" s="462" t="s">
        <v>181</v>
      </c>
      <c r="G7" s="53" t="s">
        <v>157</v>
      </c>
      <c r="H7" s="63">
        <v>43830</v>
      </c>
      <c r="I7" s="46" t="s">
        <v>30</v>
      </c>
    </row>
    <row r="8" spans="1:11" ht="63" customHeight="1" x14ac:dyDescent="0.2">
      <c r="A8" s="441"/>
      <c r="B8" s="442"/>
      <c r="C8" s="442" t="s">
        <v>32</v>
      </c>
      <c r="D8" s="442"/>
      <c r="E8" s="442"/>
      <c r="F8" s="463"/>
      <c r="G8" s="53" t="s">
        <v>157</v>
      </c>
      <c r="H8" s="63">
        <v>43830</v>
      </c>
      <c r="I8" s="54" t="s">
        <v>31</v>
      </c>
    </row>
    <row r="9" spans="1:11" ht="75.75" customHeight="1" x14ac:dyDescent="0.2">
      <c r="A9" s="441"/>
      <c r="B9" s="442"/>
      <c r="C9" s="442" t="s">
        <v>9</v>
      </c>
      <c r="D9" s="442"/>
      <c r="E9" s="442"/>
      <c r="F9" s="53" t="s">
        <v>183</v>
      </c>
      <c r="G9" s="53" t="s">
        <v>157</v>
      </c>
      <c r="H9" s="63">
        <v>43830</v>
      </c>
      <c r="I9" s="46" t="s">
        <v>15</v>
      </c>
    </row>
    <row r="10" spans="1:11" ht="38.25" x14ac:dyDescent="0.2">
      <c r="A10" s="441"/>
      <c r="B10" s="442"/>
      <c r="C10" s="442" t="s">
        <v>8</v>
      </c>
      <c r="D10" s="442"/>
      <c r="E10" s="442"/>
      <c r="F10" s="50" t="s">
        <v>182</v>
      </c>
      <c r="G10" s="53" t="s">
        <v>157</v>
      </c>
      <c r="H10" s="63">
        <v>43830</v>
      </c>
      <c r="I10" s="53" t="s">
        <v>16</v>
      </c>
    </row>
    <row r="11" spans="1:11" ht="51" customHeight="1" x14ac:dyDescent="0.2">
      <c r="A11" s="441"/>
      <c r="B11" s="447" t="s">
        <v>36</v>
      </c>
      <c r="C11" s="452" t="s">
        <v>208</v>
      </c>
      <c r="D11" s="452"/>
      <c r="E11" s="452"/>
      <c r="F11" s="462" t="s">
        <v>184</v>
      </c>
      <c r="G11" s="53" t="s">
        <v>156</v>
      </c>
      <c r="H11" s="63">
        <v>43830</v>
      </c>
      <c r="I11" s="53" t="s">
        <v>213</v>
      </c>
      <c r="K11" s="41" t="s">
        <v>221</v>
      </c>
    </row>
    <row r="12" spans="1:11" ht="55.5" customHeight="1" x14ac:dyDescent="0.2">
      <c r="A12" s="441"/>
      <c r="B12" s="448"/>
      <c r="C12" s="452" t="s">
        <v>209</v>
      </c>
      <c r="D12" s="452"/>
      <c r="E12" s="452"/>
      <c r="F12" s="464"/>
      <c r="G12" s="53" t="s">
        <v>156</v>
      </c>
      <c r="H12" s="63">
        <v>43830</v>
      </c>
      <c r="I12" s="53" t="s">
        <v>214</v>
      </c>
    </row>
    <row r="13" spans="1:11" ht="51" customHeight="1" x14ac:dyDescent="0.2">
      <c r="A13" s="441"/>
      <c r="B13" s="448"/>
      <c r="C13" s="452" t="s">
        <v>210</v>
      </c>
      <c r="D13" s="452"/>
      <c r="E13" s="452"/>
      <c r="F13" s="464"/>
      <c r="G13" s="53" t="s">
        <v>156</v>
      </c>
      <c r="H13" s="63">
        <v>43830</v>
      </c>
      <c r="I13" s="53" t="s">
        <v>215</v>
      </c>
    </row>
    <row r="14" spans="1:11" ht="51" customHeight="1" x14ac:dyDescent="0.2">
      <c r="A14" s="441"/>
      <c r="B14" s="448"/>
      <c r="C14" s="452" t="s">
        <v>211</v>
      </c>
      <c r="D14" s="452"/>
      <c r="E14" s="452"/>
      <c r="F14" s="464"/>
      <c r="G14" s="53" t="s">
        <v>156</v>
      </c>
      <c r="H14" s="63">
        <v>43830</v>
      </c>
      <c r="I14" s="53" t="s">
        <v>216</v>
      </c>
    </row>
    <row r="15" spans="1:11" ht="51" customHeight="1" x14ac:dyDescent="0.2">
      <c r="A15" s="441"/>
      <c r="B15" s="448"/>
      <c r="C15" s="452" t="s">
        <v>212</v>
      </c>
      <c r="D15" s="452"/>
      <c r="E15" s="452"/>
      <c r="F15" s="464"/>
      <c r="G15" s="53" t="s">
        <v>156</v>
      </c>
      <c r="H15" s="63">
        <v>43830</v>
      </c>
      <c r="I15" s="53" t="s">
        <v>217</v>
      </c>
    </row>
    <row r="16" spans="1:11" ht="93.75" customHeight="1" x14ac:dyDescent="0.2">
      <c r="A16" s="441"/>
      <c r="B16" s="449"/>
      <c r="C16" s="452" t="s">
        <v>219</v>
      </c>
      <c r="D16" s="452"/>
      <c r="E16" s="452"/>
      <c r="F16" s="463"/>
      <c r="G16" s="53" t="s">
        <v>156</v>
      </c>
      <c r="H16" s="63">
        <v>43830</v>
      </c>
      <c r="I16" s="53" t="s">
        <v>218</v>
      </c>
    </row>
    <row r="17" spans="1:9" ht="38.25" x14ac:dyDescent="0.2">
      <c r="A17" s="443" t="s">
        <v>28</v>
      </c>
      <c r="B17" s="444" t="s">
        <v>37</v>
      </c>
      <c r="C17" s="444" t="s">
        <v>10</v>
      </c>
      <c r="D17" s="444"/>
      <c r="E17" s="444"/>
      <c r="F17" s="462" t="s">
        <v>185</v>
      </c>
      <c r="G17" s="53" t="s">
        <v>158</v>
      </c>
      <c r="H17" s="63">
        <v>43830</v>
      </c>
      <c r="I17" s="53" t="s">
        <v>12</v>
      </c>
    </row>
    <row r="18" spans="1:9" ht="38.25" x14ac:dyDescent="0.2">
      <c r="A18" s="443"/>
      <c r="B18" s="444"/>
      <c r="C18" s="444" t="s">
        <v>17</v>
      </c>
      <c r="D18" s="444"/>
      <c r="E18" s="444"/>
      <c r="F18" s="463"/>
      <c r="G18" s="53" t="s">
        <v>158</v>
      </c>
      <c r="H18" s="63">
        <v>43830</v>
      </c>
      <c r="I18" s="53" t="s">
        <v>20</v>
      </c>
    </row>
    <row r="19" spans="1:9" ht="68.25" customHeight="1" x14ac:dyDescent="0.2">
      <c r="A19" s="443"/>
      <c r="B19" s="55" t="s">
        <v>42</v>
      </c>
      <c r="C19" s="453" t="s">
        <v>80</v>
      </c>
      <c r="D19" s="453"/>
      <c r="E19" s="453"/>
      <c r="F19" s="50" t="s">
        <v>186</v>
      </c>
      <c r="G19" s="53" t="s">
        <v>159</v>
      </c>
      <c r="H19" s="63">
        <v>43830</v>
      </c>
      <c r="I19" s="53" t="s">
        <v>69</v>
      </c>
    </row>
    <row r="20" spans="1:9" ht="51" x14ac:dyDescent="0.2">
      <c r="A20" s="443"/>
      <c r="B20" s="56" t="s">
        <v>60</v>
      </c>
      <c r="C20" s="454" t="s">
        <v>82</v>
      </c>
      <c r="D20" s="455"/>
      <c r="E20" s="455"/>
      <c r="F20" s="53" t="s">
        <v>187</v>
      </c>
      <c r="G20" s="53" t="s">
        <v>160</v>
      </c>
      <c r="H20" s="63">
        <v>43830</v>
      </c>
      <c r="I20" s="53" t="s">
        <v>59</v>
      </c>
    </row>
    <row r="21" spans="1:9" ht="38.25" x14ac:dyDescent="0.2">
      <c r="A21" s="443"/>
      <c r="B21" s="445" t="s">
        <v>170</v>
      </c>
      <c r="C21" s="445" t="s">
        <v>83</v>
      </c>
      <c r="D21" s="445"/>
      <c r="E21" s="445"/>
      <c r="F21" s="462" t="s">
        <v>188</v>
      </c>
      <c r="G21" s="53" t="s">
        <v>161</v>
      </c>
      <c r="H21" s="63">
        <v>43830</v>
      </c>
      <c r="I21" s="53" t="s">
        <v>57</v>
      </c>
    </row>
    <row r="22" spans="1:9" ht="25.5" x14ac:dyDescent="0.2">
      <c r="A22" s="443"/>
      <c r="B22" s="445"/>
      <c r="C22" s="445" t="s">
        <v>84</v>
      </c>
      <c r="D22" s="461"/>
      <c r="E22" s="461"/>
      <c r="F22" s="463"/>
      <c r="G22" s="53" t="s">
        <v>161</v>
      </c>
      <c r="H22" s="63">
        <v>43830</v>
      </c>
      <c r="I22" s="53" t="s">
        <v>58</v>
      </c>
    </row>
    <row r="23" spans="1:9" ht="25.5" x14ac:dyDescent="0.2">
      <c r="A23" s="443"/>
      <c r="B23" s="446" t="s">
        <v>38</v>
      </c>
      <c r="C23" s="446" t="s">
        <v>85</v>
      </c>
      <c r="D23" s="446"/>
      <c r="E23" s="446"/>
      <c r="F23" s="462" t="s">
        <v>189</v>
      </c>
      <c r="G23" s="53" t="s">
        <v>162</v>
      </c>
      <c r="H23" s="63">
        <v>43830</v>
      </c>
      <c r="I23" s="53" t="s">
        <v>55</v>
      </c>
    </row>
    <row r="24" spans="1:9" ht="38.25" x14ac:dyDescent="0.2">
      <c r="A24" s="443"/>
      <c r="B24" s="446"/>
      <c r="C24" s="446" t="s">
        <v>19</v>
      </c>
      <c r="D24" s="446"/>
      <c r="E24" s="446"/>
      <c r="F24" s="463"/>
      <c r="G24" s="53" t="s">
        <v>162</v>
      </c>
      <c r="H24" s="63">
        <v>43830</v>
      </c>
      <c r="I24" s="53" t="s">
        <v>18</v>
      </c>
    </row>
    <row r="25" spans="1:9" ht="25.5" x14ac:dyDescent="0.2">
      <c r="A25" s="441" t="s">
        <v>6</v>
      </c>
      <c r="B25" s="444" t="s">
        <v>41</v>
      </c>
      <c r="C25" s="444" t="s">
        <v>64</v>
      </c>
      <c r="D25" s="444"/>
      <c r="E25" s="444"/>
      <c r="F25" s="462" t="s">
        <v>190</v>
      </c>
      <c r="G25" s="53" t="s">
        <v>163</v>
      </c>
      <c r="H25" s="63">
        <v>43830</v>
      </c>
      <c r="I25" s="53" t="s">
        <v>65</v>
      </c>
    </row>
    <row r="26" spans="1:9" ht="38.25" x14ac:dyDescent="0.2">
      <c r="A26" s="441"/>
      <c r="B26" s="444"/>
      <c r="C26" s="444" t="s">
        <v>21</v>
      </c>
      <c r="D26" s="444"/>
      <c r="E26" s="444"/>
      <c r="F26" s="463"/>
      <c r="G26" s="53" t="s">
        <v>158</v>
      </c>
      <c r="H26" s="63">
        <v>43830</v>
      </c>
      <c r="I26" s="57" t="s">
        <v>23</v>
      </c>
    </row>
    <row r="27" spans="1:9" ht="51" x14ac:dyDescent="0.2">
      <c r="A27" s="441"/>
      <c r="B27" s="55" t="s">
        <v>42</v>
      </c>
      <c r="C27" s="453" t="s">
        <v>21</v>
      </c>
      <c r="D27" s="453"/>
      <c r="E27" s="453"/>
      <c r="F27" s="65" t="s">
        <v>192</v>
      </c>
      <c r="G27" s="53" t="s">
        <v>164</v>
      </c>
      <c r="H27" s="63">
        <v>43830</v>
      </c>
      <c r="I27" s="53" t="s">
        <v>22</v>
      </c>
    </row>
    <row r="28" spans="1:9" ht="38.25" x14ac:dyDescent="0.2">
      <c r="A28" s="441"/>
      <c r="B28" s="58" t="s">
        <v>39</v>
      </c>
      <c r="C28" s="458" t="s">
        <v>51</v>
      </c>
      <c r="D28" s="458"/>
      <c r="E28" s="458"/>
      <c r="F28" s="53" t="s">
        <v>191</v>
      </c>
      <c r="G28" s="53" t="s">
        <v>165</v>
      </c>
      <c r="H28" s="63">
        <v>43830</v>
      </c>
      <c r="I28" s="53" t="s">
        <v>47</v>
      </c>
    </row>
    <row r="29" spans="1:9" ht="51" x14ac:dyDescent="0.2">
      <c r="A29" s="441"/>
      <c r="B29" s="451" t="s">
        <v>48</v>
      </c>
      <c r="C29" s="451" t="s">
        <v>52</v>
      </c>
      <c r="D29" s="451"/>
      <c r="E29" s="451"/>
      <c r="F29" s="53" t="s">
        <v>193</v>
      </c>
      <c r="G29" s="53" t="s">
        <v>166</v>
      </c>
      <c r="H29" s="63">
        <v>43830</v>
      </c>
      <c r="I29" s="53" t="s">
        <v>49</v>
      </c>
    </row>
    <row r="30" spans="1:9" ht="51" x14ac:dyDescent="0.2">
      <c r="A30" s="441"/>
      <c r="B30" s="451"/>
      <c r="C30" s="451" t="s">
        <v>53</v>
      </c>
      <c r="D30" s="451"/>
      <c r="E30" s="451"/>
      <c r="F30" s="53" t="s">
        <v>194</v>
      </c>
      <c r="G30" s="53" t="s">
        <v>166</v>
      </c>
      <c r="H30" s="63">
        <v>43830</v>
      </c>
      <c r="I30" s="53" t="s">
        <v>50</v>
      </c>
    </row>
    <row r="31" spans="1:9" ht="38.25" x14ac:dyDescent="0.2">
      <c r="A31" s="441"/>
      <c r="B31" s="59" t="s">
        <v>63</v>
      </c>
      <c r="C31" s="459" t="s">
        <v>61</v>
      </c>
      <c r="D31" s="459"/>
      <c r="E31" s="459"/>
      <c r="F31" s="53" t="s">
        <v>194</v>
      </c>
      <c r="G31" s="53" t="s">
        <v>171</v>
      </c>
      <c r="H31" s="63">
        <v>43830</v>
      </c>
      <c r="I31" s="53" t="s">
        <v>62</v>
      </c>
    </row>
    <row r="32" spans="1:9" ht="38.25" x14ac:dyDescent="0.2">
      <c r="A32" s="441"/>
      <c r="B32" s="60" t="s">
        <v>40</v>
      </c>
      <c r="C32" s="460" t="s">
        <v>11</v>
      </c>
      <c r="D32" s="460"/>
      <c r="E32" s="460"/>
      <c r="F32" s="53" t="s">
        <v>195</v>
      </c>
      <c r="G32" s="53" t="s">
        <v>172</v>
      </c>
      <c r="H32" s="63">
        <v>43830</v>
      </c>
      <c r="I32" s="53" t="s">
        <v>33</v>
      </c>
    </row>
    <row r="33" spans="1:9" ht="63.75" x14ac:dyDescent="0.2">
      <c r="A33" s="441" t="s">
        <v>29</v>
      </c>
      <c r="B33" s="452" t="s">
        <v>36</v>
      </c>
      <c r="C33" s="452" t="s">
        <v>25</v>
      </c>
      <c r="D33" s="452"/>
      <c r="E33" s="452"/>
      <c r="F33" s="53" t="s">
        <v>197</v>
      </c>
      <c r="G33" s="53" t="s">
        <v>173</v>
      </c>
      <c r="H33" s="63">
        <v>43830</v>
      </c>
      <c r="I33" s="46" t="s">
        <v>26</v>
      </c>
    </row>
    <row r="34" spans="1:9" ht="51" customHeight="1" x14ac:dyDescent="0.2">
      <c r="A34" s="441"/>
      <c r="B34" s="452"/>
      <c r="C34" s="452" t="s">
        <v>24</v>
      </c>
      <c r="D34" s="452"/>
      <c r="E34" s="452"/>
      <c r="F34" s="50" t="s">
        <v>196</v>
      </c>
      <c r="G34" s="53" t="s">
        <v>173</v>
      </c>
      <c r="H34" s="63">
        <v>43830</v>
      </c>
      <c r="I34" s="61" t="s">
        <v>27</v>
      </c>
    </row>
    <row r="35" spans="1:9" ht="38.25" x14ac:dyDescent="0.2">
      <c r="A35" s="441"/>
      <c r="B35" s="45" t="s">
        <v>37</v>
      </c>
      <c r="C35" s="444" t="s">
        <v>66</v>
      </c>
      <c r="D35" s="444"/>
      <c r="E35" s="444"/>
      <c r="F35" s="53" t="s">
        <v>198</v>
      </c>
      <c r="G35" s="53" t="s">
        <v>174</v>
      </c>
      <c r="H35" s="63">
        <v>43830</v>
      </c>
      <c r="I35" s="46" t="s">
        <v>68</v>
      </c>
    </row>
    <row r="36" spans="1:9" ht="38.25" x14ac:dyDescent="0.2">
      <c r="A36" s="441"/>
      <c r="B36" s="62" t="s">
        <v>54</v>
      </c>
      <c r="C36" s="446" t="s">
        <v>67</v>
      </c>
      <c r="D36" s="446"/>
      <c r="E36" s="446"/>
      <c r="F36" s="53" t="s">
        <v>199</v>
      </c>
      <c r="G36" s="53" t="s">
        <v>175</v>
      </c>
      <c r="H36" s="63">
        <v>43830</v>
      </c>
      <c r="I36" s="53" t="s">
        <v>56</v>
      </c>
    </row>
    <row r="37" spans="1:9" x14ac:dyDescent="0.2">
      <c r="B37" s="47"/>
    </row>
    <row r="39" spans="1:9" x14ac:dyDescent="0.2">
      <c r="G39" s="64"/>
    </row>
    <row r="40" spans="1:9" x14ac:dyDescent="0.2">
      <c r="B40" s="47"/>
    </row>
    <row r="48" spans="1:9" x14ac:dyDescent="0.2">
      <c r="A48" s="5" t="s">
        <v>168</v>
      </c>
      <c r="B48" s="5" t="s">
        <v>1</v>
      </c>
      <c r="C48" s="49"/>
      <c r="D48" s="49"/>
      <c r="E48" s="49"/>
    </row>
    <row r="49" spans="1:2" ht="89.25" x14ac:dyDescent="0.2">
      <c r="A49" s="50" t="s">
        <v>5</v>
      </c>
      <c r="B49" s="51">
        <v>0.25</v>
      </c>
    </row>
    <row r="50" spans="1:2" ht="38.25" x14ac:dyDescent="0.2">
      <c r="A50" s="50" t="s">
        <v>28</v>
      </c>
      <c r="B50" s="51">
        <v>0.25</v>
      </c>
    </row>
    <row r="51" spans="1:2" ht="51" x14ac:dyDescent="0.2">
      <c r="A51" s="50" t="s">
        <v>167</v>
      </c>
      <c r="B51" s="51">
        <v>0.25</v>
      </c>
    </row>
    <row r="52" spans="1:2" ht="76.5" x14ac:dyDescent="0.2">
      <c r="A52" s="50" t="s">
        <v>29</v>
      </c>
      <c r="B52" s="51">
        <v>0.25</v>
      </c>
    </row>
  </sheetData>
  <mergeCells count="51">
    <mergeCell ref="C15:E15"/>
    <mergeCell ref="C14:E14"/>
    <mergeCell ref="C13:E13"/>
    <mergeCell ref="C12:E12"/>
    <mergeCell ref="C11:E11"/>
    <mergeCell ref="F7:F8"/>
    <mergeCell ref="F17:F18"/>
    <mergeCell ref="F21:F22"/>
    <mergeCell ref="F23:F24"/>
    <mergeCell ref="F25:F26"/>
    <mergeCell ref="F11:F16"/>
    <mergeCell ref="C34:E34"/>
    <mergeCell ref="C35:E35"/>
    <mergeCell ref="C36:E36"/>
    <mergeCell ref="A1:A3"/>
    <mergeCell ref="B1:I3"/>
    <mergeCell ref="C28:E28"/>
    <mergeCell ref="C29:E29"/>
    <mergeCell ref="C30:E30"/>
    <mergeCell ref="C31:E31"/>
    <mergeCell ref="C32:E32"/>
    <mergeCell ref="C33:E33"/>
    <mergeCell ref="C22:E22"/>
    <mergeCell ref="C23:E23"/>
    <mergeCell ref="C24:E24"/>
    <mergeCell ref="C25:E25"/>
    <mergeCell ref="C26:E26"/>
    <mergeCell ref="C27:E27"/>
    <mergeCell ref="C16:E16"/>
    <mergeCell ref="C17:E17"/>
    <mergeCell ref="C18:E18"/>
    <mergeCell ref="C19:E19"/>
    <mergeCell ref="C20:E20"/>
    <mergeCell ref="C21:E21"/>
    <mergeCell ref="A25:A32"/>
    <mergeCell ref="B25:B26"/>
    <mergeCell ref="B29:B30"/>
    <mergeCell ref="A33:A36"/>
    <mergeCell ref="B33:B34"/>
    <mergeCell ref="C6:E6"/>
    <mergeCell ref="C7:E7"/>
    <mergeCell ref="C8:E8"/>
    <mergeCell ref="C9:E9"/>
    <mergeCell ref="C10:E10"/>
    <mergeCell ref="A7:A16"/>
    <mergeCell ref="B7:B10"/>
    <mergeCell ref="A17:A24"/>
    <mergeCell ref="B17:B18"/>
    <mergeCell ref="B21:B22"/>
    <mergeCell ref="B23:B24"/>
    <mergeCell ref="B11:B16"/>
  </mergeCells>
  <hyperlinks>
    <hyperlink ref="I26" r:id="rId1" xr:uid="{00000000-0004-0000-0100-000000000000}"/>
  </hyperlinks>
  <pageMargins left="0.70866141732283472" right="0.70866141732283472" top="0.74803149606299213" bottom="0.74803149606299213" header="0.31496062992125984" footer="0.31496062992125984"/>
  <pageSetup paperSize="5" scale="77" orientation="landscape" r:id="rId2"/>
  <rowBreaks count="1" manualBreakCount="1">
    <brk id="36" max="16383"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38"/>
  <sheetViews>
    <sheetView zoomScale="87" zoomScaleNormal="87" workbookViewId="0">
      <pane ySplit="8" topLeftCell="A10" activePane="bottomLeft" state="frozen"/>
      <selection pane="bottomLeft" activeCell="E11" sqref="E11:G11"/>
    </sheetView>
  </sheetViews>
  <sheetFormatPr baseColWidth="10" defaultRowHeight="11.25" x14ac:dyDescent="0.2"/>
  <cols>
    <col min="2" max="2" width="32.5" customWidth="1"/>
    <col min="3" max="3" width="19.6640625" customWidth="1"/>
    <col min="4" max="4" width="18.5" customWidth="1"/>
    <col min="8" max="8" width="19.1640625" customWidth="1"/>
    <col min="9" max="9" width="13.83203125" customWidth="1"/>
    <col min="12" max="12" width="16.1640625" customWidth="1"/>
    <col min="13" max="13" width="15" customWidth="1"/>
  </cols>
  <sheetData>
    <row r="1" spans="1:23" ht="12" customHeight="1" x14ac:dyDescent="0.2">
      <c r="A1" s="484" t="s">
        <v>379</v>
      </c>
      <c r="B1" s="484"/>
      <c r="C1" s="484"/>
      <c r="D1" s="484"/>
      <c r="E1" s="484"/>
      <c r="F1" s="484"/>
      <c r="G1" s="484"/>
      <c r="H1" s="484"/>
      <c r="I1" s="484"/>
      <c r="J1" s="484"/>
      <c r="K1" s="484"/>
      <c r="L1" s="484"/>
      <c r="M1" s="484"/>
      <c r="N1" s="484"/>
      <c r="O1" s="484"/>
      <c r="P1" s="484"/>
      <c r="Q1" s="472" t="s">
        <v>206</v>
      </c>
      <c r="R1" s="473"/>
      <c r="S1" s="154"/>
      <c r="T1" s="154"/>
      <c r="U1" s="154"/>
      <c r="V1" s="154"/>
      <c r="W1" s="154"/>
    </row>
    <row r="2" spans="1:23" ht="31.5" customHeight="1" x14ac:dyDescent="0.2">
      <c r="A2" s="484"/>
      <c r="B2" s="484"/>
      <c r="C2" s="484"/>
      <c r="D2" s="484"/>
      <c r="E2" s="484"/>
      <c r="F2" s="484"/>
      <c r="G2" s="484"/>
      <c r="H2" s="484"/>
      <c r="I2" s="484"/>
      <c r="J2" s="484"/>
      <c r="K2" s="484"/>
      <c r="L2" s="484"/>
      <c r="M2" s="484"/>
      <c r="N2" s="484"/>
      <c r="O2" s="484"/>
      <c r="P2" s="484"/>
      <c r="Q2" s="470" t="s">
        <v>380</v>
      </c>
      <c r="R2" s="471"/>
      <c r="S2" s="154"/>
      <c r="T2" s="154"/>
      <c r="U2" s="154"/>
      <c r="V2" s="154"/>
      <c r="W2" s="154"/>
    </row>
    <row r="3" spans="1:23" ht="18.75" customHeight="1" x14ac:dyDescent="0.2">
      <c r="A3" s="484"/>
      <c r="B3" s="484"/>
      <c r="C3" s="484"/>
      <c r="D3" s="484"/>
      <c r="E3" s="484"/>
      <c r="F3" s="484"/>
      <c r="G3" s="484"/>
      <c r="H3" s="484"/>
      <c r="I3" s="484"/>
      <c r="J3" s="484"/>
      <c r="K3" s="484"/>
      <c r="L3" s="484"/>
      <c r="M3" s="484"/>
      <c r="N3" s="484"/>
      <c r="O3" s="484"/>
      <c r="P3" s="484"/>
      <c r="Q3" s="488" t="s">
        <v>207</v>
      </c>
      <c r="R3" s="488"/>
      <c r="S3" s="154"/>
      <c r="T3" s="154"/>
      <c r="U3" s="154"/>
      <c r="V3" s="154"/>
      <c r="W3" s="154"/>
    </row>
    <row r="4" spans="1:23" s="247" customFormat="1" ht="18.75" customHeight="1" x14ac:dyDescent="0.2">
      <c r="A4" s="246"/>
      <c r="B4" s="246"/>
      <c r="C4" s="246"/>
      <c r="D4" s="246"/>
      <c r="E4" s="246"/>
      <c r="F4" s="246"/>
      <c r="G4" s="246"/>
      <c r="H4" s="246"/>
      <c r="I4" s="246"/>
      <c r="J4" s="246"/>
      <c r="K4" s="246"/>
      <c r="L4" s="246"/>
      <c r="M4" s="246"/>
      <c r="N4" s="246"/>
      <c r="O4" s="246"/>
      <c r="P4" s="246"/>
      <c r="Q4" s="246"/>
      <c r="R4" s="246"/>
      <c r="S4" s="154"/>
      <c r="T4" s="154"/>
      <c r="U4" s="154"/>
      <c r="V4" s="154"/>
      <c r="W4" s="154"/>
    </row>
    <row r="5" spans="1:23" s="247" customFormat="1" ht="18.75" customHeight="1" x14ac:dyDescent="0.2">
      <c r="A5" s="489" t="s">
        <v>381</v>
      </c>
      <c r="B5" s="489"/>
      <c r="C5" s="489"/>
      <c r="D5" s="246"/>
      <c r="E5" s="246"/>
      <c r="F5" s="246"/>
      <c r="G5" s="246"/>
      <c r="H5" s="246"/>
      <c r="I5" s="246"/>
      <c r="J5" s="246"/>
      <c r="K5" s="246"/>
      <c r="L5" s="246"/>
      <c r="M5" s="246"/>
      <c r="N5" s="246"/>
      <c r="O5" s="246"/>
      <c r="P5" s="246"/>
      <c r="Q5" s="246"/>
      <c r="R5" s="246"/>
      <c r="S5" s="154"/>
      <c r="T5" s="154"/>
      <c r="U5" s="154"/>
      <c r="V5" s="154"/>
      <c r="W5" s="154"/>
    </row>
    <row r="6" spans="1:23" ht="18" x14ac:dyDescent="0.2">
      <c r="A6" s="241"/>
      <c r="B6" s="241"/>
      <c r="C6" s="241"/>
      <c r="D6" s="485"/>
      <c r="E6" s="486"/>
      <c r="F6" s="486"/>
      <c r="G6" s="487"/>
      <c r="H6" s="484" t="s">
        <v>70</v>
      </c>
      <c r="I6" s="242" t="s">
        <v>71</v>
      </c>
      <c r="J6" s="243" t="s">
        <v>72</v>
      </c>
      <c r="K6" s="244" t="s">
        <v>73</v>
      </c>
      <c r="L6" s="245"/>
      <c r="M6" s="245"/>
      <c r="N6" s="474"/>
      <c r="O6" s="475"/>
      <c r="P6" s="475"/>
      <c r="Q6" s="475"/>
      <c r="R6" s="476"/>
      <c r="S6" s="154"/>
      <c r="T6" s="154"/>
      <c r="U6" s="154"/>
      <c r="V6" s="154"/>
      <c r="W6" s="154"/>
    </row>
    <row r="7" spans="1:23" ht="12" x14ac:dyDescent="0.2">
      <c r="A7" s="155"/>
      <c r="B7" s="155"/>
      <c r="C7" s="155"/>
      <c r="D7" s="482"/>
      <c r="E7" s="482"/>
      <c r="F7" s="482"/>
      <c r="G7" s="483"/>
      <c r="H7" s="484"/>
      <c r="I7" s="158" t="s">
        <v>76</v>
      </c>
      <c r="J7" s="159" t="s">
        <v>74</v>
      </c>
      <c r="K7" s="160" t="s">
        <v>75</v>
      </c>
      <c r="L7" s="196"/>
      <c r="M7" s="196"/>
      <c r="N7" s="481"/>
      <c r="O7" s="482"/>
      <c r="P7" s="482"/>
      <c r="Q7" s="482"/>
      <c r="R7" s="483"/>
      <c r="S7" s="154"/>
      <c r="T7" s="154"/>
      <c r="U7" s="154"/>
      <c r="V7" s="154"/>
      <c r="W7" s="154"/>
    </row>
    <row r="8" spans="1:23" ht="34.5" thickBot="1" x14ac:dyDescent="0.25">
      <c r="A8" s="161"/>
      <c r="B8" s="162" t="s">
        <v>0</v>
      </c>
      <c r="C8" s="162" t="s">
        <v>101</v>
      </c>
      <c r="D8" s="162" t="s">
        <v>1</v>
      </c>
      <c r="E8" s="477" t="s">
        <v>3</v>
      </c>
      <c r="F8" s="477"/>
      <c r="G8" s="477"/>
      <c r="H8" s="164" t="s">
        <v>7</v>
      </c>
      <c r="I8" s="162" t="s">
        <v>35</v>
      </c>
      <c r="J8" s="164" t="s">
        <v>2</v>
      </c>
      <c r="K8" s="168" t="s">
        <v>4</v>
      </c>
      <c r="L8" s="209" t="s">
        <v>376</v>
      </c>
      <c r="M8" s="168" t="s">
        <v>78</v>
      </c>
      <c r="N8" s="477" t="s">
        <v>13</v>
      </c>
      <c r="O8" s="518"/>
      <c r="P8" s="477" t="s">
        <v>77</v>
      </c>
      <c r="Q8" s="477"/>
      <c r="R8" s="477"/>
      <c r="S8" s="508"/>
      <c r="T8" s="508"/>
      <c r="U8" s="508"/>
      <c r="V8" s="508"/>
      <c r="W8" s="156"/>
    </row>
    <row r="9" spans="1:23" ht="68.25" thickBot="1" x14ac:dyDescent="0.25">
      <c r="A9" s="551">
        <v>1</v>
      </c>
      <c r="B9" s="502" t="s">
        <v>5</v>
      </c>
      <c r="C9" s="543" t="s">
        <v>34</v>
      </c>
      <c r="D9" s="505">
        <v>0.25</v>
      </c>
      <c r="E9" s="465" t="s">
        <v>14</v>
      </c>
      <c r="F9" s="466"/>
      <c r="G9" s="467"/>
      <c r="H9" s="184" t="s">
        <v>30</v>
      </c>
      <c r="I9" s="218" t="s">
        <v>43</v>
      </c>
      <c r="J9" s="188">
        <v>1</v>
      </c>
      <c r="K9" s="179">
        <v>0.2</v>
      </c>
      <c r="L9" s="202">
        <v>0.93</v>
      </c>
      <c r="M9" s="195">
        <f>L9/J9</f>
        <v>0.93</v>
      </c>
      <c r="N9" s="468">
        <f>M9*K9</f>
        <v>0.18600000000000003</v>
      </c>
      <c r="O9" s="469"/>
      <c r="P9" s="515" t="s">
        <v>157</v>
      </c>
      <c r="Q9" s="516"/>
      <c r="R9" s="517"/>
      <c r="S9" s="156"/>
      <c r="T9" s="156"/>
      <c r="U9" s="156"/>
      <c r="V9" s="156"/>
      <c r="W9" s="156"/>
    </row>
    <row r="10" spans="1:23" ht="79.5" thickBot="1" x14ac:dyDescent="0.25">
      <c r="A10" s="552"/>
      <c r="B10" s="503"/>
      <c r="C10" s="544"/>
      <c r="D10" s="506"/>
      <c r="E10" s="490" t="s">
        <v>32</v>
      </c>
      <c r="F10" s="491"/>
      <c r="G10" s="492"/>
      <c r="H10" s="185" t="s">
        <v>31</v>
      </c>
      <c r="I10" s="178" t="s">
        <v>43</v>
      </c>
      <c r="J10" s="183">
        <v>1</v>
      </c>
      <c r="K10" s="180">
        <v>0.2</v>
      </c>
      <c r="L10" s="205">
        <v>0.73</v>
      </c>
      <c r="M10" s="195">
        <f t="shared" ref="M10:M29" si="0">L10/J10</f>
        <v>0.73</v>
      </c>
      <c r="N10" s="468">
        <f t="shared" ref="N10:N30" si="1">M10*K10</f>
        <v>0.14599999999999999</v>
      </c>
      <c r="O10" s="469"/>
      <c r="P10" s="515" t="s">
        <v>157</v>
      </c>
      <c r="Q10" s="516"/>
      <c r="R10" s="517"/>
      <c r="S10" s="151"/>
      <c r="T10" s="151"/>
      <c r="U10" s="151"/>
      <c r="V10" s="151"/>
      <c r="W10" s="151"/>
    </row>
    <row r="11" spans="1:23" ht="113.25" thickBot="1" x14ac:dyDescent="0.25">
      <c r="A11" s="552"/>
      <c r="B11" s="503"/>
      <c r="C11" s="544"/>
      <c r="D11" s="506"/>
      <c r="E11" s="490" t="s">
        <v>9</v>
      </c>
      <c r="F11" s="491"/>
      <c r="G11" s="492"/>
      <c r="H11" s="186" t="s">
        <v>15</v>
      </c>
      <c r="I11" s="219" t="s">
        <v>44</v>
      </c>
      <c r="J11" s="183">
        <v>1</v>
      </c>
      <c r="K11" s="180">
        <v>0.2</v>
      </c>
      <c r="L11" s="205">
        <v>1</v>
      </c>
      <c r="M11" s="195">
        <f t="shared" si="0"/>
        <v>1</v>
      </c>
      <c r="N11" s="468">
        <f t="shared" si="1"/>
        <v>0.2</v>
      </c>
      <c r="O11" s="469"/>
      <c r="P11" s="515" t="s">
        <v>157</v>
      </c>
      <c r="Q11" s="516"/>
      <c r="R11" s="517"/>
      <c r="S11" s="151"/>
      <c r="T11" s="151"/>
      <c r="U11" s="151"/>
      <c r="V11" s="151"/>
      <c r="W11" s="151"/>
    </row>
    <row r="12" spans="1:23" ht="124.5" customHeight="1" thickBot="1" x14ac:dyDescent="0.25">
      <c r="A12" s="552"/>
      <c r="B12" s="503"/>
      <c r="C12" s="544"/>
      <c r="D12" s="506"/>
      <c r="E12" s="490" t="s">
        <v>8</v>
      </c>
      <c r="F12" s="491"/>
      <c r="G12" s="492"/>
      <c r="H12" s="182" t="s">
        <v>16</v>
      </c>
      <c r="I12" s="178" t="s">
        <v>45</v>
      </c>
      <c r="J12" s="183">
        <v>1</v>
      </c>
      <c r="K12" s="180">
        <v>0.2</v>
      </c>
      <c r="L12" s="205">
        <v>1</v>
      </c>
      <c r="M12" s="195">
        <f t="shared" si="0"/>
        <v>1</v>
      </c>
      <c r="N12" s="468">
        <f t="shared" si="1"/>
        <v>0.2</v>
      </c>
      <c r="O12" s="469"/>
      <c r="P12" s="515" t="s">
        <v>157</v>
      </c>
      <c r="Q12" s="516"/>
      <c r="R12" s="517"/>
      <c r="S12" s="151"/>
      <c r="T12" s="151"/>
      <c r="U12" s="151"/>
      <c r="V12" s="151"/>
      <c r="W12" s="151"/>
    </row>
    <row r="13" spans="1:23" ht="135.75" customHeight="1" thickBot="1" x14ac:dyDescent="0.25">
      <c r="A13" s="553"/>
      <c r="B13" s="504"/>
      <c r="C13" s="163" t="s">
        <v>36</v>
      </c>
      <c r="D13" s="507"/>
      <c r="E13" s="493" t="s">
        <v>377</v>
      </c>
      <c r="F13" s="494"/>
      <c r="G13" s="495"/>
      <c r="H13" s="187" t="s">
        <v>372</v>
      </c>
      <c r="I13" s="207" t="s">
        <v>44</v>
      </c>
      <c r="J13" s="189">
        <v>1</v>
      </c>
      <c r="K13" s="181">
        <v>0.2</v>
      </c>
      <c r="L13" s="206">
        <v>0.995</v>
      </c>
      <c r="M13" s="195">
        <f>L13/J13</f>
        <v>0.995</v>
      </c>
      <c r="N13" s="468">
        <f>M13*K13</f>
        <v>0.19900000000000001</v>
      </c>
      <c r="O13" s="469"/>
      <c r="P13" s="509" t="s">
        <v>220</v>
      </c>
      <c r="Q13" s="510"/>
      <c r="R13" s="511"/>
      <c r="S13" s="151"/>
      <c r="T13" s="151"/>
      <c r="U13" s="151"/>
      <c r="V13" s="151"/>
      <c r="W13" s="151"/>
    </row>
    <row r="14" spans="1:23" ht="124.5" customHeight="1" x14ac:dyDescent="0.2">
      <c r="A14" s="545">
        <v>2</v>
      </c>
      <c r="B14" s="548" t="s">
        <v>28</v>
      </c>
      <c r="C14" s="216" t="s">
        <v>37</v>
      </c>
      <c r="D14" s="505">
        <v>0.25</v>
      </c>
      <c r="E14" s="496" t="s">
        <v>10</v>
      </c>
      <c r="F14" s="497"/>
      <c r="G14" s="498"/>
      <c r="H14" s="171" t="s">
        <v>12</v>
      </c>
      <c r="I14" s="220" t="s">
        <v>45</v>
      </c>
      <c r="J14" s="199">
        <v>0.15</v>
      </c>
      <c r="K14" s="200">
        <v>0.13</v>
      </c>
      <c r="L14" s="201">
        <v>0.1</v>
      </c>
      <c r="M14" s="195">
        <f t="shared" si="0"/>
        <v>0.66666666666666674</v>
      </c>
      <c r="N14" s="468">
        <f t="shared" si="1"/>
        <v>8.6666666666666684E-2</v>
      </c>
      <c r="O14" s="469"/>
      <c r="P14" s="512" t="s">
        <v>158</v>
      </c>
      <c r="Q14" s="513"/>
      <c r="R14" s="514"/>
      <c r="S14" s="151"/>
      <c r="T14" s="151"/>
      <c r="U14" s="151"/>
      <c r="V14" s="151"/>
      <c r="W14" s="151"/>
    </row>
    <row r="15" spans="1:23" ht="112.5" customHeight="1" x14ac:dyDescent="0.2">
      <c r="A15" s="546"/>
      <c r="B15" s="549"/>
      <c r="C15" s="169" t="s">
        <v>42</v>
      </c>
      <c r="D15" s="506"/>
      <c r="E15" s="499" t="s">
        <v>80</v>
      </c>
      <c r="F15" s="500"/>
      <c r="G15" s="501"/>
      <c r="H15" s="166" t="s">
        <v>69</v>
      </c>
      <c r="I15" s="178" t="s">
        <v>81</v>
      </c>
      <c r="J15" s="173">
        <v>1</v>
      </c>
      <c r="K15" s="180">
        <v>0.12</v>
      </c>
      <c r="L15" s="195">
        <v>1</v>
      </c>
      <c r="M15" s="195">
        <f t="shared" si="0"/>
        <v>1</v>
      </c>
      <c r="N15" s="468">
        <f t="shared" si="1"/>
        <v>0.12</v>
      </c>
      <c r="O15" s="469"/>
      <c r="P15" s="522" t="s">
        <v>159</v>
      </c>
      <c r="Q15" s="523"/>
      <c r="R15" s="524"/>
      <c r="S15" s="151"/>
      <c r="T15" s="151"/>
      <c r="U15" s="151"/>
      <c r="V15" s="151"/>
      <c r="W15" s="151"/>
    </row>
    <row r="16" spans="1:23" ht="168.75" customHeight="1" x14ac:dyDescent="0.2">
      <c r="A16" s="546"/>
      <c r="B16" s="549"/>
      <c r="C16" s="170" t="s">
        <v>60</v>
      </c>
      <c r="D16" s="506"/>
      <c r="E16" s="478" t="s">
        <v>378</v>
      </c>
      <c r="F16" s="479"/>
      <c r="G16" s="480"/>
      <c r="H16" s="166" t="s">
        <v>59</v>
      </c>
      <c r="I16" s="178" t="s">
        <v>45</v>
      </c>
      <c r="J16" s="173">
        <v>1</v>
      </c>
      <c r="K16" s="180">
        <v>0.12</v>
      </c>
      <c r="L16" s="217">
        <v>1</v>
      </c>
      <c r="M16" s="195">
        <f t="shared" si="0"/>
        <v>1</v>
      </c>
      <c r="N16" s="468">
        <f t="shared" si="1"/>
        <v>0.12</v>
      </c>
      <c r="O16" s="469"/>
      <c r="P16" s="522" t="s">
        <v>160</v>
      </c>
      <c r="Q16" s="523"/>
      <c r="R16" s="524"/>
      <c r="S16" s="151"/>
      <c r="T16" s="151"/>
      <c r="U16" s="151"/>
      <c r="V16" s="151"/>
      <c r="W16" s="151"/>
    </row>
    <row r="17" spans="1:23" ht="112.5" customHeight="1" x14ac:dyDescent="0.2">
      <c r="A17" s="546"/>
      <c r="B17" s="549"/>
      <c r="C17" s="554" t="s">
        <v>373</v>
      </c>
      <c r="D17" s="506"/>
      <c r="E17" s="534" t="s">
        <v>83</v>
      </c>
      <c r="F17" s="535"/>
      <c r="G17" s="536"/>
      <c r="H17" s="166" t="s">
        <v>57</v>
      </c>
      <c r="I17" s="178" t="s">
        <v>43</v>
      </c>
      <c r="J17" s="173">
        <v>1</v>
      </c>
      <c r="K17" s="180">
        <v>0.12</v>
      </c>
      <c r="L17" s="195">
        <v>0.87</v>
      </c>
      <c r="M17" s="195">
        <f t="shared" si="0"/>
        <v>0.87</v>
      </c>
      <c r="N17" s="468">
        <f t="shared" si="1"/>
        <v>0.10439999999999999</v>
      </c>
      <c r="O17" s="469"/>
      <c r="P17" s="522" t="s">
        <v>161</v>
      </c>
      <c r="Q17" s="523"/>
      <c r="R17" s="524"/>
      <c r="S17" s="151"/>
      <c r="T17" s="151"/>
      <c r="U17" s="151"/>
      <c r="V17" s="151"/>
      <c r="W17" s="151"/>
    </row>
    <row r="18" spans="1:23" ht="78.75" customHeight="1" x14ac:dyDescent="0.2">
      <c r="A18" s="546"/>
      <c r="B18" s="549"/>
      <c r="C18" s="555"/>
      <c r="D18" s="506"/>
      <c r="E18" s="519" t="s">
        <v>84</v>
      </c>
      <c r="F18" s="520"/>
      <c r="G18" s="521"/>
      <c r="H18" s="166" t="s">
        <v>58</v>
      </c>
      <c r="I18" s="178" t="s">
        <v>79</v>
      </c>
      <c r="J18" s="173">
        <v>1</v>
      </c>
      <c r="K18" s="180">
        <v>0.12</v>
      </c>
      <c r="L18" s="195">
        <v>0.97</v>
      </c>
      <c r="M18" s="195">
        <f t="shared" si="0"/>
        <v>0.97</v>
      </c>
      <c r="N18" s="468">
        <f t="shared" si="1"/>
        <v>0.11639999999999999</v>
      </c>
      <c r="O18" s="469"/>
      <c r="P18" s="522" t="s">
        <v>161</v>
      </c>
      <c r="Q18" s="523"/>
      <c r="R18" s="524"/>
      <c r="S18" s="151"/>
      <c r="T18" s="151"/>
    </row>
    <row r="19" spans="1:23" ht="90" customHeight="1" x14ac:dyDescent="0.2">
      <c r="A19" s="546"/>
      <c r="B19" s="549"/>
      <c r="C19" s="556" t="s">
        <v>38</v>
      </c>
      <c r="D19" s="506"/>
      <c r="E19" s="537" t="s">
        <v>85</v>
      </c>
      <c r="F19" s="538"/>
      <c r="G19" s="539"/>
      <c r="H19" s="166" t="s">
        <v>55</v>
      </c>
      <c r="I19" s="178" t="s">
        <v>43</v>
      </c>
      <c r="J19" s="173">
        <v>1</v>
      </c>
      <c r="K19" s="180">
        <v>1</v>
      </c>
      <c r="L19" s="197">
        <v>1</v>
      </c>
      <c r="M19" s="195">
        <f t="shared" si="0"/>
        <v>1</v>
      </c>
      <c r="N19" s="468">
        <f t="shared" si="1"/>
        <v>1</v>
      </c>
      <c r="O19" s="469"/>
      <c r="P19" s="605" t="s">
        <v>162</v>
      </c>
      <c r="Q19" s="606"/>
      <c r="R19" s="607"/>
      <c r="S19" s="151"/>
      <c r="T19" s="151"/>
    </row>
    <row r="20" spans="1:23" ht="124.5" customHeight="1" thickBot="1" x14ac:dyDescent="0.25">
      <c r="A20" s="547"/>
      <c r="B20" s="550"/>
      <c r="C20" s="557"/>
      <c r="D20" s="507"/>
      <c r="E20" s="540" t="s">
        <v>19</v>
      </c>
      <c r="F20" s="541"/>
      <c r="G20" s="542"/>
      <c r="H20" s="167" t="s">
        <v>18</v>
      </c>
      <c r="I20" s="207" t="s">
        <v>44</v>
      </c>
      <c r="J20" s="174">
        <v>1</v>
      </c>
      <c r="K20" s="181">
        <v>0.13</v>
      </c>
      <c r="L20" s="206">
        <v>1</v>
      </c>
      <c r="M20" s="195">
        <f t="shared" si="0"/>
        <v>1</v>
      </c>
      <c r="N20" s="468">
        <f t="shared" si="1"/>
        <v>0.13</v>
      </c>
      <c r="O20" s="469"/>
      <c r="P20" s="605" t="s">
        <v>162</v>
      </c>
      <c r="Q20" s="606"/>
      <c r="R20" s="607"/>
      <c r="S20" s="151"/>
      <c r="T20" s="151"/>
    </row>
    <row r="21" spans="1:23" ht="67.5" customHeight="1" x14ac:dyDescent="0.2">
      <c r="A21" s="551">
        <v>3</v>
      </c>
      <c r="B21" s="502" t="s">
        <v>6</v>
      </c>
      <c r="C21" s="558" t="s">
        <v>41</v>
      </c>
      <c r="D21" s="505">
        <v>0.25</v>
      </c>
      <c r="E21" s="496" t="s">
        <v>64</v>
      </c>
      <c r="F21" s="497"/>
      <c r="G21" s="498"/>
      <c r="H21" s="171" t="s">
        <v>65</v>
      </c>
      <c r="I21" s="221" t="s">
        <v>43</v>
      </c>
      <c r="J21" s="172">
        <v>1</v>
      </c>
      <c r="K21" s="194">
        <v>0.1</v>
      </c>
      <c r="L21" s="202">
        <v>1</v>
      </c>
      <c r="M21" s="195">
        <f t="shared" si="0"/>
        <v>1</v>
      </c>
      <c r="N21" s="468">
        <f t="shared" si="1"/>
        <v>0.1</v>
      </c>
      <c r="O21" s="469"/>
      <c r="P21" s="599" t="s">
        <v>158</v>
      </c>
      <c r="Q21" s="600"/>
      <c r="R21" s="601"/>
      <c r="S21" s="151"/>
      <c r="T21" s="191"/>
    </row>
    <row r="22" spans="1:23" ht="101.25" customHeight="1" x14ac:dyDescent="0.2">
      <c r="A22" s="552"/>
      <c r="B22" s="503"/>
      <c r="C22" s="559"/>
      <c r="D22" s="506"/>
      <c r="E22" s="528" t="s">
        <v>21</v>
      </c>
      <c r="F22" s="529"/>
      <c r="G22" s="530"/>
      <c r="H22" s="190" t="s">
        <v>23</v>
      </c>
      <c r="I22" s="178" t="s">
        <v>43</v>
      </c>
      <c r="J22" s="173">
        <v>1</v>
      </c>
      <c r="K22" s="180">
        <v>0.12</v>
      </c>
      <c r="L22" s="258">
        <f>+(97+97+95+93+98+91+91+91+92+94+97+97)/12</f>
        <v>94.416666666666671</v>
      </c>
      <c r="M22" s="195">
        <v>0.94</v>
      </c>
      <c r="N22" s="468">
        <f t="shared" si="1"/>
        <v>0.11279999999999998</v>
      </c>
      <c r="O22" s="469"/>
      <c r="P22" s="599" t="s">
        <v>158</v>
      </c>
      <c r="Q22" s="600"/>
      <c r="R22" s="601"/>
      <c r="S22" s="151"/>
      <c r="T22" s="151"/>
    </row>
    <row r="23" spans="1:23" ht="168.75" customHeight="1" x14ac:dyDescent="0.2">
      <c r="A23" s="552"/>
      <c r="B23" s="503"/>
      <c r="C23" s="175" t="s">
        <v>42</v>
      </c>
      <c r="D23" s="506"/>
      <c r="E23" s="531" t="s">
        <v>21</v>
      </c>
      <c r="F23" s="532"/>
      <c r="G23" s="533"/>
      <c r="H23" s="166" t="s">
        <v>22</v>
      </c>
      <c r="I23" s="178" t="s">
        <v>43</v>
      </c>
      <c r="J23" s="173">
        <v>1</v>
      </c>
      <c r="K23" s="180">
        <v>0.12</v>
      </c>
      <c r="L23" s="195">
        <v>0.97</v>
      </c>
      <c r="M23" s="195">
        <f t="shared" si="0"/>
        <v>0.97</v>
      </c>
      <c r="N23" s="468">
        <f t="shared" si="1"/>
        <v>0.11639999999999999</v>
      </c>
      <c r="O23" s="469"/>
      <c r="P23" s="522" t="s">
        <v>164</v>
      </c>
      <c r="Q23" s="523"/>
      <c r="R23" s="524"/>
      <c r="S23" s="151"/>
      <c r="T23" s="151"/>
    </row>
    <row r="24" spans="1:23" ht="90" customHeight="1" x14ac:dyDescent="0.2">
      <c r="A24" s="552"/>
      <c r="B24" s="503"/>
      <c r="C24" s="176" t="s">
        <v>39</v>
      </c>
      <c r="D24" s="506"/>
      <c r="E24" s="525" t="s">
        <v>51</v>
      </c>
      <c r="F24" s="526"/>
      <c r="G24" s="527"/>
      <c r="H24" s="166" t="s">
        <v>47</v>
      </c>
      <c r="I24" s="178" t="s">
        <v>43</v>
      </c>
      <c r="J24" s="173">
        <v>1</v>
      </c>
      <c r="K24" s="180">
        <v>0.12</v>
      </c>
      <c r="L24" s="195">
        <v>1</v>
      </c>
      <c r="M24" s="195">
        <f t="shared" si="0"/>
        <v>1</v>
      </c>
      <c r="N24" s="468">
        <f t="shared" si="1"/>
        <v>0.12</v>
      </c>
      <c r="O24" s="469"/>
      <c r="P24" s="522" t="s">
        <v>165</v>
      </c>
      <c r="Q24" s="523"/>
      <c r="R24" s="524"/>
      <c r="S24" s="151"/>
      <c r="T24" s="151"/>
    </row>
    <row r="25" spans="1:23" ht="112.5" customHeight="1" x14ac:dyDescent="0.2">
      <c r="A25" s="552"/>
      <c r="B25" s="503"/>
      <c r="C25" s="567" t="s">
        <v>48</v>
      </c>
      <c r="D25" s="506"/>
      <c r="E25" s="602" t="s">
        <v>52</v>
      </c>
      <c r="F25" s="603"/>
      <c r="G25" s="604"/>
      <c r="H25" s="166" t="s">
        <v>49</v>
      </c>
      <c r="I25" s="178" t="s">
        <v>45</v>
      </c>
      <c r="J25" s="173">
        <v>1</v>
      </c>
      <c r="K25" s="180">
        <v>0.1</v>
      </c>
      <c r="L25" s="258">
        <f>(79+61+100+112)/4</f>
        <v>88</v>
      </c>
      <c r="M25" s="195">
        <v>0.88</v>
      </c>
      <c r="N25" s="468">
        <f t="shared" si="1"/>
        <v>8.8000000000000009E-2</v>
      </c>
      <c r="O25" s="469"/>
      <c r="P25" s="522" t="s">
        <v>166</v>
      </c>
      <c r="Q25" s="523"/>
      <c r="R25" s="524"/>
      <c r="S25" s="151"/>
      <c r="T25" s="151"/>
    </row>
    <row r="26" spans="1:23" ht="146.25" customHeight="1" x14ac:dyDescent="0.2">
      <c r="A26" s="552"/>
      <c r="B26" s="503"/>
      <c r="C26" s="568"/>
      <c r="D26" s="506"/>
      <c r="E26" s="602" t="s">
        <v>53</v>
      </c>
      <c r="F26" s="603"/>
      <c r="G26" s="604"/>
      <c r="H26" s="166" t="s">
        <v>50</v>
      </c>
      <c r="I26" s="178" t="s">
        <v>44</v>
      </c>
      <c r="J26" s="173">
        <v>1</v>
      </c>
      <c r="K26" s="180">
        <v>0.1</v>
      </c>
      <c r="L26" s="195">
        <v>0.6</v>
      </c>
      <c r="M26" s="195">
        <f t="shared" si="0"/>
        <v>0.6</v>
      </c>
      <c r="N26" s="468">
        <f t="shared" si="1"/>
        <v>0.06</v>
      </c>
      <c r="O26" s="469"/>
      <c r="P26" s="522" t="s">
        <v>166</v>
      </c>
      <c r="Q26" s="523"/>
      <c r="R26" s="524"/>
      <c r="S26" s="151"/>
      <c r="T26" s="151"/>
    </row>
    <row r="27" spans="1:23" ht="101.25" customHeight="1" thickBot="1" x14ac:dyDescent="0.25">
      <c r="A27" s="552"/>
      <c r="B27" s="503"/>
      <c r="C27" s="177" t="s">
        <v>63</v>
      </c>
      <c r="D27" s="506"/>
      <c r="E27" s="587" t="s">
        <v>61</v>
      </c>
      <c r="F27" s="588"/>
      <c r="G27" s="589"/>
      <c r="H27" s="166" t="s">
        <v>62</v>
      </c>
      <c r="I27" s="178" t="s">
        <v>44</v>
      </c>
      <c r="J27" s="173">
        <v>1</v>
      </c>
      <c r="K27" s="180">
        <v>0.12</v>
      </c>
      <c r="L27" s="195">
        <v>1</v>
      </c>
      <c r="M27" s="195">
        <f t="shared" si="0"/>
        <v>1</v>
      </c>
      <c r="N27" s="468">
        <f t="shared" si="1"/>
        <v>0.12</v>
      </c>
      <c r="O27" s="469"/>
      <c r="P27" s="522" t="s">
        <v>375</v>
      </c>
      <c r="Q27" s="523"/>
      <c r="R27" s="524"/>
      <c r="S27" s="151"/>
      <c r="T27" s="151"/>
    </row>
    <row r="28" spans="1:23" ht="203.25" customHeight="1" thickBot="1" x14ac:dyDescent="0.25">
      <c r="A28" s="545">
        <v>4</v>
      </c>
      <c r="B28" s="562" t="s">
        <v>29</v>
      </c>
      <c r="C28" s="565" t="s">
        <v>36</v>
      </c>
      <c r="D28" s="505">
        <v>0.25</v>
      </c>
      <c r="E28" s="590" t="s">
        <v>25</v>
      </c>
      <c r="F28" s="591"/>
      <c r="G28" s="592"/>
      <c r="H28" s="165" t="s">
        <v>26</v>
      </c>
      <c r="I28" s="220" t="s">
        <v>43</v>
      </c>
      <c r="J28" s="172">
        <v>1</v>
      </c>
      <c r="K28" s="194">
        <v>0.25</v>
      </c>
      <c r="L28" s="204">
        <v>0.99</v>
      </c>
      <c r="M28" s="195">
        <f t="shared" si="0"/>
        <v>0.99</v>
      </c>
      <c r="N28" s="468">
        <f t="shared" si="1"/>
        <v>0.2475</v>
      </c>
      <c r="O28" s="469"/>
      <c r="P28" s="509" t="s">
        <v>220</v>
      </c>
      <c r="Q28" s="510"/>
      <c r="R28" s="511"/>
      <c r="S28" s="157"/>
      <c r="T28" s="157"/>
    </row>
    <row r="29" spans="1:23" ht="102.75" customHeight="1" thickBot="1" x14ac:dyDescent="0.25">
      <c r="A29" s="546"/>
      <c r="B29" s="563"/>
      <c r="C29" s="566"/>
      <c r="D29" s="560"/>
      <c r="E29" s="593" t="s">
        <v>24</v>
      </c>
      <c r="F29" s="594"/>
      <c r="G29" s="595"/>
      <c r="H29" s="193" t="s">
        <v>27</v>
      </c>
      <c r="I29" s="178" t="s">
        <v>43</v>
      </c>
      <c r="J29" s="173">
        <v>1</v>
      </c>
      <c r="K29" s="180">
        <v>0.25</v>
      </c>
      <c r="L29" s="203">
        <v>0.99</v>
      </c>
      <c r="M29" s="195">
        <f t="shared" si="0"/>
        <v>0.99</v>
      </c>
      <c r="N29" s="468">
        <f t="shared" si="1"/>
        <v>0.2475</v>
      </c>
      <c r="O29" s="469"/>
      <c r="P29" s="509" t="s">
        <v>220</v>
      </c>
      <c r="Q29" s="510"/>
      <c r="R29" s="511"/>
      <c r="S29" s="151"/>
      <c r="T29" s="151"/>
    </row>
    <row r="30" spans="1:23" ht="79.5" customHeight="1" thickBot="1" x14ac:dyDescent="0.25">
      <c r="A30" s="547"/>
      <c r="B30" s="564"/>
      <c r="C30" s="192" t="s">
        <v>54</v>
      </c>
      <c r="D30" s="561"/>
      <c r="E30" s="596" t="s">
        <v>67</v>
      </c>
      <c r="F30" s="597"/>
      <c r="G30" s="598"/>
      <c r="H30" s="167" t="s">
        <v>56</v>
      </c>
      <c r="I30" s="207" t="s">
        <v>46</v>
      </c>
      <c r="J30" s="174">
        <v>1</v>
      </c>
      <c r="K30" s="181">
        <v>0.25</v>
      </c>
      <c r="L30" s="198">
        <v>0.82</v>
      </c>
      <c r="M30" s="211">
        <f>L30/J30</f>
        <v>0.82</v>
      </c>
      <c r="N30" s="468">
        <f t="shared" si="1"/>
        <v>0.20499999999999999</v>
      </c>
      <c r="O30" s="469"/>
      <c r="P30" s="605" t="s">
        <v>162</v>
      </c>
      <c r="Q30" s="606"/>
      <c r="R30" s="607"/>
      <c r="S30" s="151"/>
      <c r="T30" s="151"/>
    </row>
    <row r="31" spans="1:23" ht="11.25" customHeight="1" x14ac:dyDescent="0.2">
      <c r="A31" s="569" t="s">
        <v>147</v>
      </c>
      <c r="B31" s="570"/>
      <c r="C31" s="570"/>
      <c r="D31" s="570"/>
      <c r="E31" s="570"/>
      <c r="F31" s="570"/>
      <c r="G31" s="571"/>
      <c r="H31" s="575" t="s">
        <v>148</v>
      </c>
      <c r="I31" s="576"/>
      <c r="J31" s="577"/>
      <c r="K31" s="212"/>
      <c r="L31" s="213"/>
      <c r="M31" s="581">
        <f>SUM(M9:M30)/22</f>
        <v>0.92507575757575755</v>
      </c>
      <c r="N31" s="583"/>
      <c r="O31" s="584"/>
      <c r="P31" s="584"/>
      <c r="Q31" s="584"/>
      <c r="R31" s="584"/>
    </row>
    <row r="32" spans="1:23" ht="21" customHeight="1" thickBot="1" x14ac:dyDescent="0.25">
      <c r="A32" s="572"/>
      <c r="B32" s="573"/>
      <c r="C32" s="573"/>
      <c r="D32" s="573"/>
      <c r="E32" s="573"/>
      <c r="F32" s="573"/>
      <c r="G32" s="574"/>
      <c r="H32" s="578"/>
      <c r="I32" s="579"/>
      <c r="J32" s="580"/>
      <c r="K32" s="214"/>
      <c r="L32" s="215"/>
      <c r="M32" s="582"/>
      <c r="N32" s="583"/>
      <c r="O32" s="584"/>
      <c r="P32" s="584"/>
      <c r="Q32" s="584"/>
      <c r="R32" s="584"/>
    </row>
    <row r="33" spans="1:18" ht="141.75" customHeight="1" x14ac:dyDescent="0.2">
      <c r="A33" s="585" t="s">
        <v>374</v>
      </c>
      <c r="B33" s="586"/>
      <c r="C33" s="586"/>
      <c r="D33" s="586"/>
      <c r="E33" s="586"/>
      <c r="F33" s="586"/>
      <c r="G33" s="586"/>
      <c r="H33" s="586"/>
      <c r="I33" s="586"/>
      <c r="J33" s="586"/>
      <c r="K33" s="586"/>
      <c r="L33" s="586"/>
      <c r="M33" s="586"/>
      <c r="N33" s="586"/>
      <c r="O33" s="586"/>
      <c r="P33" s="586"/>
      <c r="Q33" s="586"/>
      <c r="R33" s="586"/>
    </row>
    <row r="34" spans="1:18" ht="38.25" x14ac:dyDescent="0.2">
      <c r="A34" s="153"/>
      <c r="B34" s="153" t="s">
        <v>168</v>
      </c>
      <c r="C34" s="153" t="s">
        <v>1</v>
      </c>
      <c r="D34" s="152" t="s">
        <v>169</v>
      </c>
      <c r="E34" s="151"/>
      <c r="F34" s="151"/>
      <c r="G34" s="151"/>
      <c r="H34" s="151"/>
      <c r="I34" s="208"/>
    </row>
    <row r="35" spans="1:18" ht="84" customHeight="1" x14ac:dyDescent="0.2">
      <c r="A35" s="150">
        <v>1</v>
      </c>
      <c r="B35" s="210" t="s">
        <v>5</v>
      </c>
      <c r="C35" s="51">
        <v>0.25</v>
      </c>
      <c r="D35" s="52">
        <f>+M$31/C35</f>
        <v>3.7003030303030302</v>
      </c>
      <c r="E35" s="151"/>
      <c r="F35" s="151"/>
      <c r="G35" s="151"/>
      <c r="H35" s="151"/>
      <c r="I35" s="151"/>
    </row>
    <row r="36" spans="1:18" ht="144.75" customHeight="1" x14ac:dyDescent="0.2">
      <c r="A36" s="150">
        <v>2</v>
      </c>
      <c r="B36" s="50" t="s">
        <v>28</v>
      </c>
      <c r="C36" s="51">
        <v>0.25</v>
      </c>
      <c r="D36" s="52">
        <f t="shared" ref="D36:D38" si="2">+M$31/C36</f>
        <v>3.7003030303030302</v>
      </c>
      <c r="E36" s="151"/>
      <c r="F36" s="151"/>
      <c r="G36" s="151"/>
      <c r="H36" s="151"/>
      <c r="I36" s="151"/>
    </row>
    <row r="37" spans="1:18" ht="76.5" x14ac:dyDescent="0.2">
      <c r="A37" s="150">
        <v>3</v>
      </c>
      <c r="B37" s="53" t="s">
        <v>167</v>
      </c>
      <c r="C37" s="51">
        <v>0.25</v>
      </c>
      <c r="D37" s="52">
        <f t="shared" si="2"/>
        <v>3.7003030303030302</v>
      </c>
      <c r="E37" s="151"/>
      <c r="F37" s="151"/>
      <c r="G37" s="151"/>
      <c r="H37" s="151"/>
      <c r="I37" s="151"/>
    </row>
    <row r="38" spans="1:18" ht="127.5" x14ac:dyDescent="0.2">
      <c r="A38" s="150">
        <v>4</v>
      </c>
      <c r="B38" s="50" t="s">
        <v>29</v>
      </c>
      <c r="C38" s="51">
        <v>0.25</v>
      </c>
      <c r="D38" s="52">
        <f t="shared" si="2"/>
        <v>3.7003030303030302</v>
      </c>
      <c r="E38" s="151"/>
      <c r="F38" s="151"/>
      <c r="G38" s="151"/>
      <c r="H38" s="151"/>
      <c r="I38" s="151"/>
    </row>
  </sheetData>
  <mergeCells count="104">
    <mergeCell ref="P30:R30"/>
    <mergeCell ref="N14:O14"/>
    <mergeCell ref="N19:O19"/>
    <mergeCell ref="N20:O20"/>
    <mergeCell ref="N30:O30"/>
    <mergeCell ref="N15:O15"/>
    <mergeCell ref="N28:O28"/>
    <mergeCell ref="N29:O29"/>
    <mergeCell ref="P27:R27"/>
    <mergeCell ref="P19:R19"/>
    <mergeCell ref="P20:R20"/>
    <mergeCell ref="P15:R15"/>
    <mergeCell ref="P16:R16"/>
    <mergeCell ref="P17:R17"/>
    <mergeCell ref="A31:G32"/>
    <mergeCell ref="H31:J32"/>
    <mergeCell ref="M31:M32"/>
    <mergeCell ref="N31:O32"/>
    <mergeCell ref="P31:R32"/>
    <mergeCell ref="A33:R33"/>
    <mergeCell ref="A21:A27"/>
    <mergeCell ref="E27:G27"/>
    <mergeCell ref="E28:G28"/>
    <mergeCell ref="E29:G29"/>
    <mergeCell ref="E30:G30"/>
    <mergeCell ref="P21:R21"/>
    <mergeCell ref="P24:R24"/>
    <mergeCell ref="P25:R25"/>
    <mergeCell ref="P26:R26"/>
    <mergeCell ref="E25:G25"/>
    <mergeCell ref="E26:G26"/>
    <mergeCell ref="N25:O25"/>
    <mergeCell ref="N26:O26"/>
    <mergeCell ref="P22:R22"/>
    <mergeCell ref="P23:R23"/>
    <mergeCell ref="P28:R28"/>
    <mergeCell ref="P29:R29"/>
    <mergeCell ref="N27:O27"/>
    <mergeCell ref="C9:C12"/>
    <mergeCell ref="A14:A20"/>
    <mergeCell ref="B14:B20"/>
    <mergeCell ref="A9:A13"/>
    <mergeCell ref="C17:C18"/>
    <mergeCell ref="C19:C20"/>
    <mergeCell ref="C21:C22"/>
    <mergeCell ref="D21:D27"/>
    <mergeCell ref="D28:D30"/>
    <mergeCell ref="A28:A30"/>
    <mergeCell ref="B28:B30"/>
    <mergeCell ref="C28:C29"/>
    <mergeCell ref="C25:C26"/>
    <mergeCell ref="B21:B27"/>
    <mergeCell ref="D14:D20"/>
    <mergeCell ref="E18:G18"/>
    <mergeCell ref="N16:O16"/>
    <mergeCell ref="N17:O17"/>
    <mergeCell ref="P18:R18"/>
    <mergeCell ref="E21:G21"/>
    <mergeCell ref="E24:G24"/>
    <mergeCell ref="E22:G22"/>
    <mergeCell ref="E23:G23"/>
    <mergeCell ref="N21:O21"/>
    <mergeCell ref="N24:O24"/>
    <mergeCell ref="N22:O22"/>
    <mergeCell ref="N23:O23"/>
    <mergeCell ref="E17:G17"/>
    <mergeCell ref="E19:G19"/>
    <mergeCell ref="E20:G20"/>
    <mergeCell ref="N18:O18"/>
    <mergeCell ref="S8:V8"/>
    <mergeCell ref="P13:R13"/>
    <mergeCell ref="P14:R14"/>
    <mergeCell ref="N9:O9"/>
    <mergeCell ref="P9:R9"/>
    <mergeCell ref="P8:R8"/>
    <mergeCell ref="P10:R10"/>
    <mergeCell ref="P11:R11"/>
    <mergeCell ref="P12:R12"/>
    <mergeCell ref="N13:O13"/>
    <mergeCell ref="N8:O8"/>
    <mergeCell ref="E9:G9"/>
    <mergeCell ref="N10:O10"/>
    <mergeCell ref="N11:O11"/>
    <mergeCell ref="N12:O12"/>
    <mergeCell ref="Q2:R2"/>
    <mergeCell ref="Q1:R1"/>
    <mergeCell ref="N6:R6"/>
    <mergeCell ref="E8:G8"/>
    <mergeCell ref="E16:G16"/>
    <mergeCell ref="N7:R7"/>
    <mergeCell ref="H6:H7"/>
    <mergeCell ref="D6:G6"/>
    <mergeCell ref="D7:G7"/>
    <mergeCell ref="Q3:R3"/>
    <mergeCell ref="A1:P3"/>
    <mergeCell ref="A5:C5"/>
    <mergeCell ref="E10:G10"/>
    <mergeCell ref="E11:G11"/>
    <mergeCell ref="E12:G12"/>
    <mergeCell ref="E13:G13"/>
    <mergeCell ref="E14:G14"/>
    <mergeCell ref="E15:G15"/>
    <mergeCell ref="B9:B13"/>
    <mergeCell ref="D9:D13"/>
  </mergeCells>
  <conditionalFormatting sqref="L9:L30">
    <cfRule type="cellIs" dxfId="31" priority="2" operator="lessThan">
      <formula>0.69</formula>
    </cfRule>
    <cfRule type="cellIs" dxfId="30" priority="3" operator="between">
      <formula>0.89</formula>
      <formula>0.7</formula>
    </cfRule>
    <cfRule type="cellIs" dxfId="29" priority="4" operator="between">
      <formula>0.89</formula>
      <formula>0.7</formula>
    </cfRule>
    <cfRule type="cellIs" dxfId="28" priority="5" operator="greaterThan">
      <formula>0.9</formula>
    </cfRule>
  </conditionalFormatting>
  <conditionalFormatting sqref="L10">
    <cfRule type="cellIs" dxfId="27" priority="1" operator="between">
      <formula>0.89</formula>
      <formula>0.7</formula>
    </cfRule>
  </conditionalFormatting>
  <hyperlinks>
    <hyperlink ref="H22" r:id="rId1" xr:uid="{00000000-0004-0000-0200-000000000000}"/>
  </hyperlinks>
  <pageMargins left="0.70866141732283472" right="0.70866141732283472" top="0.74803149606299213" bottom="0.74803149606299213" header="0.31496062992125984" footer="0.31496062992125984"/>
  <pageSetup paperSize="5" scale="72" orientation="landscape" horizontalDpi="300" verticalDpi="300" r:id="rId2"/>
  <rowBreaks count="2" manualBreakCount="2">
    <brk id="27" max="17" man="1"/>
    <brk id="33" max="17" man="1"/>
  </rowBreaks>
  <colBreaks count="1" manualBreakCount="1">
    <brk id="18" max="1048575" man="1"/>
  </col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00048-9F30-41AB-8128-88CB4CE2EB5C}">
  <dimension ref="B1:J13"/>
  <sheetViews>
    <sheetView topLeftCell="A4" workbookViewId="0">
      <selection activeCell="F12" sqref="F12"/>
    </sheetView>
  </sheetViews>
  <sheetFormatPr baseColWidth="10" defaultRowHeight="11.25" x14ac:dyDescent="0.2"/>
  <cols>
    <col min="5" max="5" width="24.6640625" customWidth="1"/>
    <col min="6" max="6" width="17" customWidth="1"/>
    <col min="9" max="9" width="15.33203125" customWidth="1"/>
    <col min="10" max="10" width="19" customWidth="1"/>
  </cols>
  <sheetData>
    <row r="1" spans="2:10" s="151" customFormat="1" x14ac:dyDescent="0.2"/>
    <row r="2" spans="2:10" s="151" customFormat="1" x14ac:dyDescent="0.2"/>
    <row r="3" spans="2:10" s="151" customFormat="1" x14ac:dyDescent="0.2"/>
    <row r="4" spans="2:10" s="151" customFormat="1" ht="12.75" x14ac:dyDescent="0.2">
      <c r="B4" s="608" t="s">
        <v>405</v>
      </c>
      <c r="C4" s="609"/>
      <c r="D4" s="609"/>
      <c r="E4" s="609"/>
      <c r="F4" s="609"/>
      <c r="G4" s="609"/>
      <c r="H4" s="609"/>
      <c r="I4" s="609"/>
      <c r="J4" s="609"/>
    </row>
    <row r="5" spans="2:10" s="151" customFormat="1" x14ac:dyDescent="0.2">
      <c r="B5" s="609" t="s">
        <v>406</v>
      </c>
      <c r="C5" s="609"/>
      <c r="D5" s="609"/>
      <c r="E5" s="609"/>
      <c r="F5" s="609"/>
      <c r="G5" s="609"/>
      <c r="H5" s="609"/>
      <c r="I5" s="609"/>
      <c r="J5" s="609"/>
    </row>
    <row r="6" spans="2:10" s="151" customFormat="1" x14ac:dyDescent="0.2"/>
    <row r="7" spans="2:10" s="151" customFormat="1" x14ac:dyDescent="0.2"/>
    <row r="8" spans="2:10" s="266" customFormat="1" ht="31.5" x14ac:dyDescent="0.15">
      <c r="B8" s="403" t="s">
        <v>402</v>
      </c>
      <c r="C8" s="403"/>
      <c r="D8" s="403"/>
      <c r="E8" s="264" t="s">
        <v>403</v>
      </c>
      <c r="F8" s="264" t="s">
        <v>404</v>
      </c>
      <c r="G8" s="264" t="s">
        <v>2</v>
      </c>
      <c r="H8" s="264" t="s">
        <v>4</v>
      </c>
      <c r="I8" s="267" t="s">
        <v>376</v>
      </c>
      <c r="J8" s="264" t="s">
        <v>78</v>
      </c>
    </row>
    <row r="9" spans="2:10" ht="68.25" thickBot="1" x14ac:dyDescent="0.25">
      <c r="B9" s="490" t="s">
        <v>32</v>
      </c>
      <c r="C9" s="491"/>
      <c r="D9" s="492"/>
      <c r="E9" s="185" t="s">
        <v>31</v>
      </c>
      <c r="F9" s="178" t="s">
        <v>43</v>
      </c>
      <c r="G9" s="183">
        <v>1</v>
      </c>
      <c r="H9" s="180">
        <v>0.2</v>
      </c>
      <c r="I9" s="205">
        <v>0.73</v>
      </c>
      <c r="J9" s="268">
        <f t="shared" ref="J9" si="0">I9/G9</f>
        <v>0.73</v>
      </c>
    </row>
    <row r="10" spans="2:10" ht="45" x14ac:dyDescent="0.2">
      <c r="B10" s="496" t="s">
        <v>10</v>
      </c>
      <c r="C10" s="497"/>
      <c r="D10" s="498"/>
      <c r="E10" s="171" t="s">
        <v>12</v>
      </c>
      <c r="F10" s="220" t="s">
        <v>45</v>
      </c>
      <c r="G10" s="199">
        <v>0.15</v>
      </c>
      <c r="H10" s="200">
        <v>0.13</v>
      </c>
      <c r="I10" s="201">
        <v>0.1</v>
      </c>
      <c r="J10" s="268">
        <f t="shared" ref="J10:J12" si="1">I10/G10</f>
        <v>0.66666666666666674</v>
      </c>
    </row>
    <row r="11" spans="2:10" ht="56.25" x14ac:dyDescent="0.2">
      <c r="B11" s="534" t="s">
        <v>83</v>
      </c>
      <c r="C11" s="535"/>
      <c r="D11" s="536"/>
      <c r="E11" s="166" t="s">
        <v>57</v>
      </c>
      <c r="F11" s="178" t="s">
        <v>43</v>
      </c>
      <c r="G11" s="173">
        <v>1</v>
      </c>
      <c r="H11" s="180">
        <v>0.12</v>
      </c>
      <c r="I11" s="195">
        <v>0.87</v>
      </c>
      <c r="J11" s="268">
        <f t="shared" si="1"/>
        <v>0.87</v>
      </c>
    </row>
    <row r="12" spans="2:10" ht="78.75" x14ac:dyDescent="0.2">
      <c r="B12" s="602" t="s">
        <v>53</v>
      </c>
      <c r="C12" s="603"/>
      <c r="D12" s="604"/>
      <c r="E12" s="166" t="s">
        <v>50</v>
      </c>
      <c r="F12" s="178" t="s">
        <v>44</v>
      </c>
      <c r="G12" s="173">
        <v>1</v>
      </c>
      <c r="H12" s="180">
        <v>0.1</v>
      </c>
      <c r="I12" s="195">
        <v>0.6</v>
      </c>
      <c r="J12" s="268">
        <f t="shared" si="1"/>
        <v>0.6</v>
      </c>
    </row>
    <row r="13" spans="2:10" ht="34.5" thickBot="1" x14ac:dyDescent="0.25">
      <c r="B13" s="596" t="s">
        <v>67</v>
      </c>
      <c r="C13" s="597"/>
      <c r="D13" s="598"/>
      <c r="E13" s="167" t="s">
        <v>56</v>
      </c>
      <c r="F13" s="207" t="s">
        <v>46</v>
      </c>
      <c r="G13" s="174">
        <v>1</v>
      </c>
      <c r="H13" s="181">
        <v>0.25</v>
      </c>
      <c r="I13" s="198">
        <v>0.82</v>
      </c>
      <c r="J13" s="268">
        <f>I13/G13</f>
        <v>0.82</v>
      </c>
    </row>
  </sheetData>
  <mergeCells count="8">
    <mergeCell ref="B12:D12"/>
    <mergeCell ref="B13:D13"/>
    <mergeCell ref="B9:D9"/>
    <mergeCell ref="B8:D8"/>
    <mergeCell ref="B4:J4"/>
    <mergeCell ref="B5:J5"/>
    <mergeCell ref="B10:D10"/>
    <mergeCell ref="B11:D11"/>
  </mergeCells>
  <conditionalFormatting sqref="I10">
    <cfRule type="cellIs" dxfId="26" priority="18" operator="lessThan">
      <formula>0.69</formula>
    </cfRule>
    <cfRule type="cellIs" dxfId="25" priority="19" operator="between">
      <formula>0.89</formula>
      <formula>0.7</formula>
    </cfRule>
    <cfRule type="cellIs" dxfId="24" priority="20" operator="between">
      <formula>0.89</formula>
      <formula>0.7</formula>
    </cfRule>
    <cfRule type="cellIs" dxfId="23" priority="21" operator="greaterThan">
      <formula>0.9</formula>
    </cfRule>
  </conditionalFormatting>
  <conditionalFormatting sqref="I11">
    <cfRule type="cellIs" dxfId="22" priority="14" operator="lessThan">
      <formula>0.69</formula>
    </cfRule>
    <cfRule type="cellIs" dxfId="21" priority="15" operator="between">
      <formula>0.89</formula>
      <formula>0.7</formula>
    </cfRule>
    <cfRule type="cellIs" dxfId="20" priority="16" operator="between">
      <formula>0.89</formula>
      <formula>0.7</formula>
    </cfRule>
    <cfRule type="cellIs" dxfId="19" priority="17" operator="greaterThan">
      <formula>0.9</formula>
    </cfRule>
  </conditionalFormatting>
  <conditionalFormatting sqref="I12">
    <cfRule type="cellIs" dxfId="18" priority="10" operator="lessThan">
      <formula>0.69</formula>
    </cfRule>
    <cfRule type="cellIs" dxfId="17" priority="11" operator="between">
      <formula>0.89</formula>
      <formula>0.7</formula>
    </cfRule>
    <cfRule type="cellIs" dxfId="16" priority="12" operator="between">
      <formula>0.89</formula>
      <formula>0.7</formula>
    </cfRule>
    <cfRule type="cellIs" dxfId="15" priority="13" operator="greaterThan">
      <formula>0.9</formula>
    </cfRule>
  </conditionalFormatting>
  <conditionalFormatting sqref="I13">
    <cfRule type="cellIs" dxfId="14" priority="6" operator="lessThan">
      <formula>0.69</formula>
    </cfRule>
    <cfRule type="cellIs" dxfId="13" priority="7" operator="between">
      <formula>0.89</formula>
      <formula>0.7</formula>
    </cfRule>
    <cfRule type="cellIs" dxfId="12" priority="8" operator="between">
      <formula>0.89</formula>
      <formula>0.7</formula>
    </cfRule>
    <cfRule type="cellIs" dxfId="11" priority="9" operator="greaterThan">
      <formula>0.9</formula>
    </cfRule>
  </conditionalFormatting>
  <conditionalFormatting sqref="I9">
    <cfRule type="cellIs" dxfId="10" priority="2" operator="lessThan">
      <formula>0.69</formula>
    </cfRule>
    <cfRule type="cellIs" dxfId="9" priority="3" operator="between">
      <formula>0.89</formula>
      <formula>0.7</formula>
    </cfRule>
    <cfRule type="cellIs" dxfId="8" priority="4" operator="between">
      <formula>0.89</formula>
      <formula>0.7</formula>
    </cfRule>
    <cfRule type="cellIs" dxfId="7" priority="5" operator="greaterThan">
      <formula>0.9</formula>
    </cfRule>
  </conditionalFormatting>
  <conditionalFormatting sqref="I9">
    <cfRule type="cellIs" dxfId="6" priority="1" operator="between">
      <formula>0.89</formula>
      <formula>0.7</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55"/>
  <sheetViews>
    <sheetView zoomScale="77" zoomScaleNormal="77" workbookViewId="0">
      <selection sqref="A1:XFD1048576"/>
    </sheetView>
  </sheetViews>
  <sheetFormatPr baseColWidth="10" defaultColWidth="12" defaultRowHeight="12.75" x14ac:dyDescent="0.2"/>
  <cols>
    <col min="1" max="2" width="42.83203125" style="47" customWidth="1"/>
    <col min="3" max="3" width="55" style="47" customWidth="1"/>
    <col min="4" max="4" width="35.5" style="47" customWidth="1"/>
    <col min="5" max="5" width="17" style="47" customWidth="1"/>
    <col min="6" max="7" width="12" style="47" customWidth="1"/>
    <col min="8" max="8" width="41" style="44" customWidth="1"/>
    <col min="9" max="9" width="67.1640625" style="47" customWidth="1"/>
    <col min="10" max="10" width="30.1640625" style="47" customWidth="1"/>
    <col min="11" max="11" width="14.6640625" style="47" customWidth="1"/>
    <col min="12" max="12" width="18.6640625" style="47" customWidth="1"/>
    <col min="13" max="13" width="32" style="47" customWidth="1"/>
    <col min="14" max="14" width="42.83203125" style="47" customWidth="1"/>
    <col min="15" max="16384" width="12" style="47"/>
  </cols>
  <sheetData>
    <row r="1" spans="1:14" x14ac:dyDescent="0.2">
      <c r="A1" s="685"/>
      <c r="B1" s="685"/>
      <c r="C1" s="685"/>
      <c r="D1" s="457" t="s">
        <v>179</v>
      </c>
      <c r="E1" s="457"/>
      <c r="F1" s="457"/>
      <c r="G1" s="457"/>
      <c r="H1" s="457"/>
      <c r="I1" s="457"/>
      <c r="J1" s="457"/>
      <c r="K1" s="457"/>
      <c r="L1" s="457"/>
      <c r="M1" s="457"/>
      <c r="N1" s="457"/>
    </row>
    <row r="2" spans="1:14" x14ac:dyDescent="0.2">
      <c r="A2" s="685"/>
      <c r="B2" s="685"/>
      <c r="C2" s="685"/>
      <c r="D2" s="457"/>
      <c r="E2" s="457"/>
      <c r="F2" s="457"/>
      <c r="G2" s="457"/>
      <c r="H2" s="457"/>
      <c r="I2" s="457"/>
      <c r="J2" s="457"/>
      <c r="K2" s="457"/>
      <c r="L2" s="457"/>
      <c r="M2" s="457"/>
      <c r="N2" s="457"/>
    </row>
    <row r="3" spans="1:14" ht="29.25" customHeight="1" x14ac:dyDescent="0.2">
      <c r="A3" s="685"/>
      <c r="B3" s="685"/>
      <c r="C3" s="685"/>
      <c r="D3" s="457"/>
      <c r="E3" s="457"/>
      <c r="F3" s="457"/>
      <c r="G3" s="457"/>
      <c r="H3" s="457"/>
      <c r="I3" s="457"/>
      <c r="J3" s="457"/>
      <c r="K3" s="457"/>
      <c r="L3" s="457"/>
      <c r="M3" s="457"/>
      <c r="N3" s="457"/>
    </row>
    <row r="6" spans="1:14" ht="25.5" customHeight="1" x14ac:dyDescent="0.2">
      <c r="A6" s="684" t="s">
        <v>226</v>
      </c>
      <c r="B6" s="626" t="s">
        <v>359</v>
      </c>
      <c r="C6" s="626" t="s">
        <v>360</v>
      </c>
      <c r="D6" s="626" t="s">
        <v>176</v>
      </c>
      <c r="E6" s="650" t="s">
        <v>3</v>
      </c>
      <c r="F6" s="651"/>
      <c r="G6" s="652"/>
      <c r="H6" s="648" t="s">
        <v>225</v>
      </c>
      <c r="I6" s="649"/>
      <c r="J6" s="626" t="s">
        <v>177</v>
      </c>
      <c r="K6" s="648" t="s">
        <v>231</v>
      </c>
      <c r="L6" s="649"/>
      <c r="M6" s="89" t="s">
        <v>153</v>
      </c>
      <c r="N6" s="89" t="s">
        <v>7</v>
      </c>
    </row>
    <row r="7" spans="1:14" x14ac:dyDescent="0.2">
      <c r="A7" s="684"/>
      <c r="B7" s="627"/>
      <c r="C7" s="627"/>
      <c r="D7" s="627"/>
      <c r="E7" s="653"/>
      <c r="F7" s="654"/>
      <c r="G7" s="655"/>
      <c r="H7" s="90" t="s">
        <v>227</v>
      </c>
      <c r="I7" s="89" t="s">
        <v>228</v>
      </c>
      <c r="J7" s="627"/>
      <c r="K7" s="89" t="s">
        <v>232</v>
      </c>
      <c r="L7" s="89" t="s">
        <v>233</v>
      </c>
      <c r="M7" s="89"/>
      <c r="N7" s="89"/>
    </row>
    <row r="8" spans="1:14" ht="94.5" customHeight="1" x14ac:dyDescent="0.2">
      <c r="A8" s="450" t="s">
        <v>205</v>
      </c>
      <c r="B8" s="450" t="s">
        <v>362</v>
      </c>
      <c r="C8" s="630" t="s">
        <v>410</v>
      </c>
      <c r="D8" s="689" t="s">
        <v>34</v>
      </c>
      <c r="E8" s="442" t="s">
        <v>14</v>
      </c>
      <c r="F8" s="442"/>
      <c r="G8" s="442"/>
      <c r="H8" s="74" t="s">
        <v>245</v>
      </c>
      <c r="I8" s="74" t="s">
        <v>246</v>
      </c>
      <c r="J8" s="91">
        <v>6500000</v>
      </c>
      <c r="K8" s="92">
        <v>43831</v>
      </c>
      <c r="L8" s="92">
        <v>44196</v>
      </c>
      <c r="M8" s="690" t="s">
        <v>340</v>
      </c>
      <c r="N8" s="74" t="s">
        <v>247</v>
      </c>
    </row>
    <row r="9" spans="1:14" ht="75.75" customHeight="1" x14ac:dyDescent="0.2">
      <c r="A9" s="628"/>
      <c r="B9" s="628"/>
      <c r="C9" s="631"/>
      <c r="D9" s="689"/>
      <c r="E9" s="442" t="s">
        <v>9</v>
      </c>
      <c r="F9" s="442"/>
      <c r="G9" s="442"/>
      <c r="H9" s="74" t="s">
        <v>283</v>
      </c>
      <c r="I9" s="74" t="s">
        <v>284</v>
      </c>
      <c r="J9" s="74">
        <v>0</v>
      </c>
      <c r="K9" s="92">
        <v>43831</v>
      </c>
      <c r="L9" s="80">
        <v>43921</v>
      </c>
      <c r="M9" s="691"/>
      <c r="N9" s="74" t="s">
        <v>15</v>
      </c>
    </row>
    <row r="10" spans="1:14" ht="38.25" x14ac:dyDescent="0.2">
      <c r="A10" s="628"/>
      <c r="B10" s="628"/>
      <c r="C10" s="631"/>
      <c r="D10" s="689"/>
      <c r="E10" s="442" t="s">
        <v>8</v>
      </c>
      <c r="F10" s="442"/>
      <c r="G10" s="442"/>
      <c r="H10" s="74" t="s">
        <v>243</v>
      </c>
      <c r="I10" s="74" t="s">
        <v>241</v>
      </c>
      <c r="J10" s="91">
        <v>23100000</v>
      </c>
      <c r="K10" s="92">
        <v>44013</v>
      </c>
      <c r="L10" s="92">
        <v>44104</v>
      </c>
      <c r="M10" s="692"/>
      <c r="N10" s="74" t="s">
        <v>242</v>
      </c>
    </row>
    <row r="11" spans="1:14" ht="62.1" customHeight="1" x14ac:dyDescent="0.2">
      <c r="A11" s="628"/>
      <c r="B11" s="628"/>
      <c r="C11" s="631"/>
      <c r="D11" s="633" t="s">
        <v>36</v>
      </c>
      <c r="E11" s="613" t="s">
        <v>249</v>
      </c>
      <c r="F11" s="614"/>
      <c r="G11" s="615"/>
      <c r="H11" s="149" t="s">
        <v>248</v>
      </c>
      <c r="I11" s="149" t="s">
        <v>244</v>
      </c>
      <c r="J11" s="94">
        <v>12743280</v>
      </c>
      <c r="K11" s="95">
        <v>43831</v>
      </c>
      <c r="L11" s="95">
        <v>44196</v>
      </c>
      <c r="M11" s="610" t="s">
        <v>341</v>
      </c>
      <c r="N11" s="93" t="s">
        <v>408</v>
      </c>
    </row>
    <row r="12" spans="1:14" ht="50.45" customHeight="1" x14ac:dyDescent="0.2">
      <c r="A12" s="628"/>
      <c r="B12" s="628"/>
      <c r="C12" s="631"/>
      <c r="D12" s="634"/>
      <c r="E12" s="616"/>
      <c r="F12" s="617"/>
      <c r="G12" s="618"/>
      <c r="H12" s="149" t="s">
        <v>368</v>
      </c>
      <c r="I12" s="149" t="s">
        <v>363</v>
      </c>
      <c r="J12" s="94"/>
      <c r="K12" s="95">
        <v>43831</v>
      </c>
      <c r="L12" s="95">
        <v>44196</v>
      </c>
      <c r="M12" s="611"/>
      <c r="N12" s="96" t="s">
        <v>371</v>
      </c>
    </row>
    <row r="13" spans="1:14" ht="45.95" customHeight="1" x14ac:dyDescent="0.2">
      <c r="A13" s="628"/>
      <c r="B13" s="628"/>
      <c r="C13" s="631"/>
      <c r="D13" s="634"/>
      <c r="E13" s="616"/>
      <c r="F13" s="617"/>
      <c r="G13" s="618"/>
      <c r="H13" s="149" t="s">
        <v>369</v>
      </c>
      <c r="I13" s="149" t="s">
        <v>364</v>
      </c>
      <c r="J13" s="94"/>
      <c r="K13" s="95">
        <v>44136</v>
      </c>
      <c r="L13" s="95">
        <v>44196</v>
      </c>
      <c r="M13" s="611"/>
      <c r="N13" s="96"/>
    </row>
    <row r="14" spans="1:14" ht="48" customHeight="1" x14ac:dyDescent="0.2">
      <c r="A14" s="628"/>
      <c r="B14" s="628"/>
      <c r="C14" s="631"/>
      <c r="D14" s="634"/>
      <c r="E14" s="616"/>
      <c r="F14" s="617"/>
      <c r="G14" s="618"/>
      <c r="H14" s="149" t="s">
        <v>365</v>
      </c>
      <c r="I14" s="149" t="s">
        <v>366</v>
      </c>
      <c r="J14" s="94">
        <v>885</v>
      </c>
      <c r="K14" s="95">
        <v>43891</v>
      </c>
      <c r="L14" s="95">
        <v>44196</v>
      </c>
      <c r="M14" s="611"/>
      <c r="N14" s="96"/>
    </row>
    <row r="15" spans="1:14" ht="52.5" customHeight="1" x14ac:dyDescent="0.2">
      <c r="A15" s="629"/>
      <c r="B15" s="628"/>
      <c r="C15" s="632"/>
      <c r="D15" s="635"/>
      <c r="E15" s="619"/>
      <c r="F15" s="620"/>
      <c r="G15" s="621"/>
      <c r="H15" s="149" t="s">
        <v>370</v>
      </c>
      <c r="I15" s="149" t="s">
        <v>367</v>
      </c>
      <c r="J15" s="94"/>
      <c r="K15" s="95">
        <v>43831</v>
      </c>
      <c r="L15" s="95">
        <v>44196</v>
      </c>
      <c r="M15" s="612"/>
      <c r="N15" s="96"/>
    </row>
    <row r="16" spans="1:14" ht="38.25" x14ac:dyDescent="0.2">
      <c r="A16" s="450" t="s">
        <v>339</v>
      </c>
      <c r="B16" s="628"/>
      <c r="C16" s="707" t="s">
        <v>413</v>
      </c>
      <c r="D16" s="708" t="s">
        <v>37</v>
      </c>
      <c r="E16" s="444" t="s">
        <v>10</v>
      </c>
      <c r="F16" s="444"/>
      <c r="G16" s="444"/>
      <c r="H16" s="73" t="s">
        <v>254</v>
      </c>
      <c r="I16" s="73" t="s">
        <v>255</v>
      </c>
      <c r="J16" s="97">
        <v>387500</v>
      </c>
      <c r="K16" s="98">
        <v>43901</v>
      </c>
      <c r="L16" s="98">
        <v>43901</v>
      </c>
      <c r="M16" s="693" t="s">
        <v>342</v>
      </c>
      <c r="N16" s="76" t="s">
        <v>12</v>
      </c>
    </row>
    <row r="17" spans="1:14" ht="38.25" x14ac:dyDescent="0.2">
      <c r="A17" s="628"/>
      <c r="B17" s="628"/>
      <c r="C17" s="707"/>
      <c r="D17" s="708"/>
      <c r="E17" s="444" t="s">
        <v>17</v>
      </c>
      <c r="F17" s="444"/>
      <c r="G17" s="444"/>
      <c r="H17" s="73" t="s">
        <v>256</v>
      </c>
      <c r="I17" s="99" t="s">
        <v>257</v>
      </c>
      <c r="J17" s="100">
        <v>20000000</v>
      </c>
      <c r="K17" s="98">
        <v>43843</v>
      </c>
      <c r="L17" s="98">
        <v>43921</v>
      </c>
      <c r="M17" s="694"/>
      <c r="N17" s="101" t="s">
        <v>258</v>
      </c>
    </row>
    <row r="18" spans="1:14" ht="86.25" customHeight="1" x14ac:dyDescent="0.2">
      <c r="A18" s="628"/>
      <c r="B18" s="628"/>
      <c r="C18" s="707"/>
      <c r="D18" s="646" t="s">
        <v>42</v>
      </c>
      <c r="E18" s="453" t="s">
        <v>80</v>
      </c>
      <c r="F18" s="453"/>
      <c r="G18" s="453"/>
      <c r="H18" s="137" t="s">
        <v>250</v>
      </c>
      <c r="I18" s="69" t="s">
        <v>251</v>
      </c>
      <c r="J18" s="102">
        <v>36000000</v>
      </c>
      <c r="K18" s="103">
        <v>43832</v>
      </c>
      <c r="L18" s="103">
        <v>44196</v>
      </c>
      <c r="M18" s="695" t="s">
        <v>343</v>
      </c>
      <c r="N18" s="69" t="s">
        <v>69</v>
      </c>
    </row>
    <row r="19" spans="1:14" ht="120.75" customHeight="1" x14ac:dyDescent="0.2">
      <c r="A19" s="628"/>
      <c r="B19" s="628"/>
      <c r="C19" s="707"/>
      <c r="D19" s="647"/>
      <c r="E19" s="686" t="s">
        <v>259</v>
      </c>
      <c r="F19" s="687"/>
      <c r="G19" s="688"/>
      <c r="H19" s="138" t="s">
        <v>252</v>
      </c>
      <c r="I19" s="77" t="s">
        <v>253</v>
      </c>
      <c r="J19" s="104">
        <v>8000000</v>
      </c>
      <c r="K19" s="103">
        <v>43862</v>
      </c>
      <c r="L19" s="103">
        <v>44196</v>
      </c>
      <c r="M19" s="696"/>
      <c r="N19" s="69" t="s">
        <v>409</v>
      </c>
    </row>
    <row r="20" spans="1:14" ht="51" customHeight="1" x14ac:dyDescent="0.2">
      <c r="A20" s="628"/>
      <c r="B20" s="628"/>
      <c r="C20" s="707"/>
      <c r="D20" s="644" t="s">
        <v>60</v>
      </c>
      <c r="E20" s="709" t="s">
        <v>287</v>
      </c>
      <c r="F20" s="710"/>
      <c r="G20" s="711"/>
      <c r="H20" s="622" t="s">
        <v>288</v>
      </c>
      <c r="I20" s="70" t="s">
        <v>289</v>
      </c>
      <c r="J20" s="622">
        <v>0</v>
      </c>
      <c r="K20" s="636">
        <v>43832</v>
      </c>
      <c r="L20" s="636">
        <v>44135</v>
      </c>
      <c r="M20" s="622" t="s">
        <v>344</v>
      </c>
      <c r="N20" s="70" t="s">
        <v>291</v>
      </c>
    </row>
    <row r="21" spans="1:14" ht="25.5" x14ac:dyDescent="0.2">
      <c r="A21" s="628"/>
      <c r="B21" s="628"/>
      <c r="C21" s="707"/>
      <c r="D21" s="645"/>
      <c r="E21" s="712"/>
      <c r="F21" s="713"/>
      <c r="G21" s="714"/>
      <c r="H21" s="623"/>
      <c r="I21" s="70" t="s">
        <v>290</v>
      </c>
      <c r="J21" s="623"/>
      <c r="K21" s="637"/>
      <c r="L21" s="637"/>
      <c r="M21" s="623"/>
      <c r="N21" s="70" t="s">
        <v>292</v>
      </c>
    </row>
    <row r="22" spans="1:14" ht="51" x14ac:dyDescent="0.2">
      <c r="A22" s="628"/>
      <c r="B22" s="628"/>
      <c r="C22" s="707"/>
      <c r="D22" s="664" t="s">
        <v>170</v>
      </c>
      <c r="E22" s="445" t="s">
        <v>83</v>
      </c>
      <c r="F22" s="445"/>
      <c r="G22" s="445"/>
      <c r="H22" s="624" t="s">
        <v>267</v>
      </c>
      <c r="I22" s="68" t="s">
        <v>272</v>
      </c>
      <c r="J22" s="105">
        <v>7525317</v>
      </c>
      <c r="K22" s="106">
        <v>43832</v>
      </c>
      <c r="L22" s="106">
        <v>44135</v>
      </c>
      <c r="M22" s="624" t="s">
        <v>345</v>
      </c>
      <c r="N22" s="68" t="s">
        <v>274</v>
      </c>
    </row>
    <row r="23" spans="1:14" ht="38.25" x14ac:dyDescent="0.2">
      <c r="A23" s="628"/>
      <c r="B23" s="628"/>
      <c r="C23" s="707"/>
      <c r="D23" s="664"/>
      <c r="E23" s="445" t="s">
        <v>84</v>
      </c>
      <c r="F23" s="461"/>
      <c r="G23" s="461"/>
      <c r="H23" s="625"/>
      <c r="I23" s="78" t="s">
        <v>273</v>
      </c>
      <c r="J23" s="105">
        <v>676283</v>
      </c>
      <c r="K23" s="106">
        <v>43922</v>
      </c>
      <c r="L23" s="106">
        <v>44196</v>
      </c>
      <c r="M23" s="625"/>
      <c r="N23" s="78" t="s">
        <v>275</v>
      </c>
    </row>
    <row r="24" spans="1:14" ht="56.25" customHeight="1" x14ac:dyDescent="0.2">
      <c r="A24" s="628"/>
      <c r="B24" s="628"/>
      <c r="C24" s="707"/>
      <c r="D24" s="656" t="s">
        <v>222</v>
      </c>
      <c r="E24" s="658" t="s">
        <v>223</v>
      </c>
      <c r="F24" s="659"/>
      <c r="G24" s="660"/>
      <c r="H24" s="75" t="s">
        <v>260</v>
      </c>
      <c r="I24" s="75" t="s">
        <v>261</v>
      </c>
      <c r="J24" s="107">
        <v>1830000</v>
      </c>
      <c r="K24" s="108">
        <v>43832</v>
      </c>
      <c r="L24" s="108">
        <v>44196</v>
      </c>
      <c r="M24" s="697" t="s">
        <v>346</v>
      </c>
      <c r="N24" s="75" t="s">
        <v>262</v>
      </c>
    </row>
    <row r="25" spans="1:14" ht="77.25" customHeight="1" x14ac:dyDescent="0.2">
      <c r="A25" s="628"/>
      <c r="B25" s="628"/>
      <c r="C25" s="707"/>
      <c r="D25" s="657"/>
      <c r="E25" s="661" t="s">
        <v>224</v>
      </c>
      <c r="F25" s="662"/>
      <c r="G25" s="663"/>
      <c r="H25" s="75" t="s">
        <v>263</v>
      </c>
      <c r="I25" s="75" t="s">
        <v>264</v>
      </c>
      <c r="J25" s="107">
        <v>23509000</v>
      </c>
      <c r="K25" s="108">
        <v>43938</v>
      </c>
      <c r="L25" s="108">
        <v>44015</v>
      </c>
      <c r="M25" s="698"/>
      <c r="N25" s="109" t="s">
        <v>347</v>
      </c>
    </row>
    <row r="26" spans="1:14" ht="25.5" x14ac:dyDescent="0.2">
      <c r="A26" s="628"/>
      <c r="B26" s="628"/>
      <c r="C26" s="707"/>
      <c r="D26" s="701" t="s">
        <v>38</v>
      </c>
      <c r="E26" s="705" t="s">
        <v>85</v>
      </c>
      <c r="F26" s="705"/>
      <c r="G26" s="705"/>
      <c r="H26" s="638" t="s">
        <v>266</v>
      </c>
      <c r="I26" s="638" t="s">
        <v>265</v>
      </c>
      <c r="J26" s="640">
        <v>1600000</v>
      </c>
      <c r="K26" s="642">
        <v>43831</v>
      </c>
      <c r="L26" s="642">
        <v>44196</v>
      </c>
      <c r="M26" s="638" t="s">
        <v>348</v>
      </c>
      <c r="N26" s="110" t="s">
        <v>55</v>
      </c>
    </row>
    <row r="27" spans="1:14" ht="59.25" customHeight="1" x14ac:dyDescent="0.2">
      <c r="A27" s="629"/>
      <c r="B27" s="628"/>
      <c r="C27" s="707"/>
      <c r="D27" s="701"/>
      <c r="E27" s="705" t="s">
        <v>19</v>
      </c>
      <c r="F27" s="705"/>
      <c r="G27" s="705"/>
      <c r="H27" s="639"/>
      <c r="I27" s="639"/>
      <c r="J27" s="641"/>
      <c r="K27" s="643"/>
      <c r="L27" s="643"/>
      <c r="M27" s="639"/>
      <c r="N27" s="110" t="s">
        <v>18</v>
      </c>
    </row>
    <row r="28" spans="1:14" ht="63.75" customHeight="1" x14ac:dyDescent="0.2">
      <c r="A28" s="450" t="s">
        <v>202</v>
      </c>
      <c r="B28" s="628"/>
      <c r="C28" s="450" t="s">
        <v>414</v>
      </c>
      <c r="D28" s="706" t="s">
        <v>41</v>
      </c>
      <c r="E28" s="704" t="s">
        <v>64</v>
      </c>
      <c r="F28" s="704"/>
      <c r="G28" s="704"/>
      <c r="H28" s="111" t="s">
        <v>277</v>
      </c>
      <c r="I28" s="112" t="s">
        <v>279</v>
      </c>
      <c r="J28" s="113">
        <v>6000000</v>
      </c>
      <c r="K28" s="114">
        <v>43832</v>
      </c>
      <c r="L28" s="114">
        <v>43921</v>
      </c>
      <c r="M28" s="699" t="s">
        <v>342</v>
      </c>
      <c r="N28" s="115" t="s">
        <v>276</v>
      </c>
    </row>
    <row r="29" spans="1:14" ht="89.25" x14ac:dyDescent="0.2">
      <c r="A29" s="628"/>
      <c r="B29" s="628"/>
      <c r="C29" s="628"/>
      <c r="D29" s="706"/>
      <c r="E29" s="704" t="s">
        <v>21</v>
      </c>
      <c r="F29" s="704"/>
      <c r="G29" s="704"/>
      <c r="H29" s="115" t="s">
        <v>278</v>
      </c>
      <c r="I29" s="111" t="s">
        <v>280</v>
      </c>
      <c r="J29" s="116">
        <v>11300000</v>
      </c>
      <c r="K29" s="117">
        <v>43832</v>
      </c>
      <c r="L29" s="118">
        <v>44196</v>
      </c>
      <c r="M29" s="700"/>
      <c r="N29" s="119" t="s">
        <v>347</v>
      </c>
    </row>
    <row r="30" spans="1:14" ht="89.25" x14ac:dyDescent="0.2">
      <c r="A30" s="628"/>
      <c r="B30" s="628"/>
      <c r="C30" s="628"/>
      <c r="D30" s="42" t="s">
        <v>42</v>
      </c>
      <c r="E30" s="702" t="s">
        <v>21</v>
      </c>
      <c r="F30" s="702"/>
      <c r="G30" s="702"/>
      <c r="H30" s="120" t="s">
        <v>285</v>
      </c>
      <c r="I30" s="120" t="s">
        <v>286</v>
      </c>
      <c r="J30" s="121">
        <v>32000000</v>
      </c>
      <c r="K30" s="122">
        <v>43862</v>
      </c>
      <c r="L30" s="122">
        <v>44196</v>
      </c>
      <c r="M30" s="123" t="s">
        <v>349</v>
      </c>
      <c r="N30" s="124" t="s">
        <v>22</v>
      </c>
    </row>
    <row r="31" spans="1:14" ht="63.75" x14ac:dyDescent="0.2">
      <c r="A31" s="628"/>
      <c r="B31" s="628"/>
      <c r="C31" s="628"/>
      <c r="D31" s="135" t="s">
        <v>39</v>
      </c>
      <c r="E31" s="703" t="s">
        <v>51</v>
      </c>
      <c r="F31" s="703"/>
      <c r="G31" s="703"/>
      <c r="H31" s="125" t="s">
        <v>281</v>
      </c>
      <c r="I31" s="125" t="s">
        <v>282</v>
      </c>
      <c r="J31" s="126">
        <v>41608000</v>
      </c>
      <c r="K31" s="127">
        <v>43831</v>
      </c>
      <c r="L31" s="127">
        <v>44196</v>
      </c>
      <c r="M31" s="125" t="s">
        <v>350</v>
      </c>
      <c r="N31" s="128" t="s">
        <v>47</v>
      </c>
    </row>
    <row r="32" spans="1:14" ht="25.5" x14ac:dyDescent="0.2">
      <c r="A32" s="628"/>
      <c r="B32" s="628"/>
      <c r="C32" s="628"/>
      <c r="D32" s="668" t="s">
        <v>48</v>
      </c>
      <c r="E32" s="669" t="s">
        <v>52</v>
      </c>
      <c r="F32" s="669"/>
      <c r="G32" s="669"/>
      <c r="H32" s="682" t="s">
        <v>271</v>
      </c>
      <c r="I32" s="129" t="s">
        <v>269</v>
      </c>
      <c r="J32" s="130">
        <v>25522608</v>
      </c>
      <c r="K32" s="131">
        <v>43831</v>
      </c>
      <c r="L32" s="131">
        <v>44196</v>
      </c>
      <c r="M32" s="682" t="s">
        <v>351</v>
      </c>
      <c r="N32" s="669" t="s">
        <v>268</v>
      </c>
    </row>
    <row r="33" spans="1:14" ht="25.5" x14ac:dyDescent="0.2">
      <c r="A33" s="628"/>
      <c r="B33" s="628"/>
      <c r="C33" s="628"/>
      <c r="D33" s="668"/>
      <c r="E33" s="669" t="s">
        <v>53</v>
      </c>
      <c r="F33" s="669"/>
      <c r="G33" s="669"/>
      <c r="H33" s="683"/>
      <c r="I33" s="129" t="s">
        <v>270</v>
      </c>
      <c r="J33" s="130">
        <v>56273912</v>
      </c>
      <c r="K33" s="131">
        <v>44013</v>
      </c>
      <c r="L33" s="131">
        <v>44196</v>
      </c>
      <c r="M33" s="683"/>
      <c r="N33" s="669"/>
    </row>
    <row r="34" spans="1:14" ht="77.25" thickBot="1" x14ac:dyDescent="0.25">
      <c r="A34" s="628"/>
      <c r="B34" s="628"/>
      <c r="C34" s="628"/>
      <c r="D34" s="136" t="s">
        <v>353</v>
      </c>
      <c r="E34" s="459" t="s">
        <v>61</v>
      </c>
      <c r="F34" s="459"/>
      <c r="G34" s="459"/>
      <c r="H34" s="72" t="s">
        <v>352</v>
      </c>
      <c r="I34" s="132" t="s">
        <v>354</v>
      </c>
      <c r="J34" s="133">
        <v>13733000</v>
      </c>
      <c r="K34" s="134">
        <v>43831</v>
      </c>
      <c r="L34" s="134">
        <v>44196</v>
      </c>
      <c r="M34" s="72" t="s">
        <v>356</v>
      </c>
      <c r="N34" s="72" t="s">
        <v>355</v>
      </c>
    </row>
    <row r="35" spans="1:14" ht="38.25" customHeight="1" x14ac:dyDescent="0.2">
      <c r="A35" s="628"/>
      <c r="B35" s="628"/>
      <c r="C35" s="628"/>
      <c r="D35" s="670" t="s">
        <v>40</v>
      </c>
      <c r="E35" s="673" t="s">
        <v>11</v>
      </c>
      <c r="F35" s="674"/>
      <c r="G35" s="675"/>
      <c r="H35" s="665" t="s">
        <v>229</v>
      </c>
      <c r="I35" s="139" t="s">
        <v>230</v>
      </c>
      <c r="J35" s="146">
        <v>40000000</v>
      </c>
      <c r="K35" s="140">
        <v>43832</v>
      </c>
      <c r="L35" s="141">
        <v>44196</v>
      </c>
      <c r="M35" s="665" t="s">
        <v>357</v>
      </c>
      <c r="N35" s="665" t="s">
        <v>358</v>
      </c>
    </row>
    <row r="36" spans="1:14" x14ac:dyDescent="0.2">
      <c r="A36" s="628"/>
      <c r="B36" s="628"/>
      <c r="C36" s="628"/>
      <c r="D36" s="671"/>
      <c r="E36" s="676"/>
      <c r="F36" s="677"/>
      <c r="G36" s="678"/>
      <c r="H36" s="667"/>
      <c r="I36" s="139" t="s">
        <v>238</v>
      </c>
      <c r="J36" s="147">
        <v>6100000</v>
      </c>
      <c r="K36" s="140">
        <v>43832</v>
      </c>
      <c r="L36" s="142">
        <v>43985</v>
      </c>
      <c r="M36" s="666"/>
      <c r="N36" s="666"/>
    </row>
    <row r="37" spans="1:14" ht="51" x14ac:dyDescent="0.2">
      <c r="A37" s="628"/>
      <c r="B37" s="628"/>
      <c r="C37" s="628"/>
      <c r="D37" s="671"/>
      <c r="E37" s="676"/>
      <c r="F37" s="677"/>
      <c r="G37" s="678"/>
      <c r="H37" s="139" t="s">
        <v>234</v>
      </c>
      <c r="I37" s="139" t="s">
        <v>236</v>
      </c>
      <c r="J37" s="148">
        <v>2500000</v>
      </c>
      <c r="K37" s="143">
        <v>44075</v>
      </c>
      <c r="L37" s="143">
        <v>44196</v>
      </c>
      <c r="M37" s="666"/>
      <c r="N37" s="666"/>
    </row>
    <row r="38" spans="1:14" ht="25.5" x14ac:dyDescent="0.2">
      <c r="A38" s="628"/>
      <c r="B38" s="628"/>
      <c r="C38" s="628"/>
      <c r="D38" s="671"/>
      <c r="E38" s="676"/>
      <c r="F38" s="677"/>
      <c r="G38" s="678"/>
      <c r="H38" s="139" t="s">
        <v>235</v>
      </c>
      <c r="I38" s="139" t="s">
        <v>237</v>
      </c>
      <c r="J38" s="148">
        <v>30000000</v>
      </c>
      <c r="K38" s="143">
        <v>43891</v>
      </c>
      <c r="L38" s="143">
        <v>44196</v>
      </c>
      <c r="M38" s="666"/>
      <c r="N38" s="666"/>
    </row>
    <row r="39" spans="1:14" ht="51" x14ac:dyDescent="0.2">
      <c r="A39" s="629"/>
      <c r="B39" s="629"/>
      <c r="C39" s="629"/>
      <c r="D39" s="672"/>
      <c r="E39" s="679"/>
      <c r="F39" s="680"/>
      <c r="G39" s="681"/>
      <c r="H39" s="139" t="s">
        <v>239</v>
      </c>
      <c r="I39" s="145" t="s">
        <v>240</v>
      </c>
      <c r="J39" s="148">
        <v>1500000</v>
      </c>
      <c r="K39" s="144">
        <v>43876</v>
      </c>
      <c r="L39" s="143">
        <v>44166</v>
      </c>
      <c r="M39" s="667"/>
      <c r="N39" s="667"/>
    </row>
    <row r="51" spans="3:14" x14ac:dyDescent="0.2">
      <c r="C51" s="71" t="s">
        <v>168</v>
      </c>
      <c r="D51" s="71" t="s">
        <v>1</v>
      </c>
      <c r="E51" s="49"/>
      <c r="F51" s="49"/>
      <c r="G51" s="49"/>
      <c r="H51" s="49"/>
      <c r="I51" s="49"/>
      <c r="J51" s="49"/>
      <c r="K51" s="49"/>
      <c r="L51" s="49"/>
      <c r="M51" s="49"/>
      <c r="N51" s="49"/>
    </row>
    <row r="52" spans="3:14" ht="76.5" x14ac:dyDescent="0.2">
      <c r="C52" s="53" t="s">
        <v>5</v>
      </c>
      <c r="D52" s="51">
        <v>0.25</v>
      </c>
    </row>
    <row r="53" spans="3:14" ht="38.25" x14ac:dyDescent="0.2">
      <c r="C53" s="53" t="s">
        <v>28</v>
      </c>
      <c r="D53" s="51">
        <v>0.25</v>
      </c>
    </row>
    <row r="54" spans="3:14" ht="51" x14ac:dyDescent="0.2">
      <c r="C54" s="53" t="s">
        <v>167</v>
      </c>
      <c r="D54" s="51">
        <v>0.25</v>
      </c>
    </row>
    <row r="55" spans="3:14" ht="63.75" x14ac:dyDescent="0.2">
      <c r="C55" s="53" t="s">
        <v>29</v>
      </c>
      <c r="D55" s="51">
        <v>0.25</v>
      </c>
    </row>
  </sheetData>
  <mergeCells count="76">
    <mergeCell ref="A16:A27"/>
    <mergeCell ref="E23:G23"/>
    <mergeCell ref="E26:G26"/>
    <mergeCell ref="E27:G27"/>
    <mergeCell ref="D28:D29"/>
    <mergeCell ref="E28:G28"/>
    <mergeCell ref="C16:C27"/>
    <mergeCell ref="D16:D17"/>
    <mergeCell ref="E22:G22"/>
    <mergeCell ref="E20:G21"/>
    <mergeCell ref="M24:M25"/>
    <mergeCell ref="M26:M27"/>
    <mergeCell ref="M28:M29"/>
    <mergeCell ref="M32:M33"/>
    <mergeCell ref="D26:D27"/>
    <mergeCell ref="E30:G30"/>
    <mergeCell ref="E31:G31"/>
    <mergeCell ref="E29:G29"/>
    <mergeCell ref="A6:A7"/>
    <mergeCell ref="A1:C3"/>
    <mergeCell ref="A28:A39"/>
    <mergeCell ref="C28:C39"/>
    <mergeCell ref="E19:G19"/>
    <mergeCell ref="D1:N3"/>
    <mergeCell ref="D8:D10"/>
    <mergeCell ref="E8:G8"/>
    <mergeCell ref="E9:G9"/>
    <mergeCell ref="E10:G10"/>
    <mergeCell ref="C6:C7"/>
    <mergeCell ref="M8:M10"/>
    <mergeCell ref="M16:M17"/>
    <mergeCell ref="M18:M19"/>
    <mergeCell ref="N32:N33"/>
    <mergeCell ref="A8:A15"/>
    <mergeCell ref="N35:N39"/>
    <mergeCell ref="D32:D33"/>
    <mergeCell ref="E32:G32"/>
    <mergeCell ref="E33:G33"/>
    <mergeCell ref="E34:G34"/>
    <mergeCell ref="D35:D39"/>
    <mergeCell ref="E35:G39"/>
    <mergeCell ref="H35:H36"/>
    <mergeCell ref="H32:H33"/>
    <mergeCell ref="M35:M39"/>
    <mergeCell ref="H22:H23"/>
    <mergeCell ref="D20:D21"/>
    <mergeCell ref="D18:D19"/>
    <mergeCell ref="L26:L27"/>
    <mergeCell ref="H6:I6"/>
    <mergeCell ref="D6:D7"/>
    <mergeCell ref="E6:G7"/>
    <mergeCell ref="J6:J7"/>
    <mergeCell ref="K6:L6"/>
    <mergeCell ref="D24:D25"/>
    <mergeCell ref="E24:G24"/>
    <mergeCell ref="E25:G25"/>
    <mergeCell ref="E16:G16"/>
    <mergeCell ref="E17:G17"/>
    <mergeCell ref="E18:G18"/>
    <mergeCell ref="D22:D23"/>
    <mergeCell ref="M11:M15"/>
    <mergeCell ref="E11:G15"/>
    <mergeCell ref="M20:M21"/>
    <mergeCell ref="M22:M23"/>
    <mergeCell ref="B6:B7"/>
    <mergeCell ref="B8:B39"/>
    <mergeCell ref="C8:C15"/>
    <mergeCell ref="D11:D15"/>
    <mergeCell ref="H20:H21"/>
    <mergeCell ref="J20:J21"/>
    <mergeCell ref="K20:K21"/>
    <mergeCell ref="L20:L21"/>
    <mergeCell ref="H26:H27"/>
    <mergeCell ref="I26:I27"/>
    <mergeCell ref="J26:J27"/>
    <mergeCell ref="K26:K27"/>
  </mergeCells>
  <conditionalFormatting sqref="I17">
    <cfRule type="duplicateValues" dxfId="5" priority="2"/>
  </conditionalFormatting>
  <conditionalFormatting sqref="H29">
    <cfRule type="duplicateValues" dxfId="4" priority="1"/>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A2BF4-11CF-497E-966D-2FA00927F0CD}">
  <dimension ref="A1:S38"/>
  <sheetViews>
    <sheetView zoomScaleNormal="100" workbookViewId="0">
      <selection activeCell="B16" sqref="B16:B28"/>
    </sheetView>
  </sheetViews>
  <sheetFormatPr baseColWidth="10" defaultRowHeight="11.25" x14ac:dyDescent="0.2"/>
  <cols>
    <col min="2" max="2" width="45" customWidth="1"/>
    <col min="3" max="3" width="25.33203125" customWidth="1"/>
    <col min="5" max="5" width="47.6640625" customWidth="1"/>
    <col min="6" max="7" width="47.6640625" style="151" customWidth="1"/>
    <col min="8" max="8" width="13.83203125" customWidth="1"/>
    <col min="9" max="9" width="16.5" customWidth="1"/>
    <col min="10" max="10" width="18" customWidth="1"/>
    <col min="11" max="11" width="18.33203125" customWidth="1"/>
    <col min="12" max="12" width="22.1640625" customWidth="1"/>
  </cols>
  <sheetData>
    <row r="1" spans="1:19" s="151" customFormat="1" ht="12" customHeight="1" x14ac:dyDescent="0.2">
      <c r="A1" s="484" t="s">
        <v>379</v>
      </c>
      <c r="B1" s="484"/>
      <c r="C1" s="484"/>
      <c r="D1" s="484"/>
      <c r="E1" s="484"/>
      <c r="F1" s="484"/>
      <c r="G1" s="484"/>
      <c r="H1" s="484"/>
      <c r="I1" s="484"/>
      <c r="J1" s="484"/>
      <c r="K1" s="484"/>
      <c r="L1" s="262" t="s">
        <v>206</v>
      </c>
      <c r="O1" s="154"/>
      <c r="P1" s="154"/>
      <c r="Q1" s="154"/>
      <c r="R1" s="154"/>
      <c r="S1" s="154"/>
    </row>
    <row r="2" spans="1:19" s="151" customFormat="1" ht="31.5" customHeight="1" x14ac:dyDescent="0.2">
      <c r="A2" s="484"/>
      <c r="B2" s="484"/>
      <c r="C2" s="484"/>
      <c r="D2" s="484"/>
      <c r="E2" s="484"/>
      <c r="F2" s="484"/>
      <c r="G2" s="484"/>
      <c r="H2" s="484"/>
      <c r="I2" s="484"/>
      <c r="J2" s="484"/>
      <c r="K2" s="484"/>
      <c r="L2" s="261" t="s">
        <v>380</v>
      </c>
      <c r="O2" s="154"/>
      <c r="P2" s="154"/>
      <c r="Q2" s="154"/>
      <c r="R2" s="154"/>
      <c r="S2" s="154"/>
    </row>
    <row r="3" spans="1:19" s="151" customFormat="1" ht="18.75" customHeight="1" x14ac:dyDescent="0.2">
      <c r="A3" s="484"/>
      <c r="B3" s="484"/>
      <c r="C3" s="484"/>
      <c r="D3" s="484"/>
      <c r="E3" s="484"/>
      <c r="F3" s="484"/>
      <c r="G3" s="484"/>
      <c r="H3" s="484"/>
      <c r="I3" s="484"/>
      <c r="J3" s="484"/>
      <c r="K3" s="484"/>
      <c r="L3" s="261" t="s">
        <v>207</v>
      </c>
      <c r="O3" s="154"/>
      <c r="P3" s="154"/>
      <c r="Q3" s="154"/>
      <c r="R3" s="154"/>
      <c r="S3" s="154"/>
    </row>
    <row r="4" spans="1:19" s="151" customFormat="1" x14ac:dyDescent="0.2"/>
    <row r="5" spans="1:19" s="151" customFormat="1" x14ac:dyDescent="0.2">
      <c r="A5" s="731" t="s">
        <v>382</v>
      </c>
      <c r="B5" s="731"/>
    </row>
    <row r="6" spans="1:19" s="151" customFormat="1" x14ac:dyDescent="0.2"/>
    <row r="7" spans="1:19" s="151" customFormat="1" ht="12" x14ac:dyDescent="0.2">
      <c r="A7" s="228"/>
      <c r="B7" s="228"/>
      <c r="C7" s="228"/>
      <c r="D7" s="721"/>
      <c r="E7" s="722"/>
      <c r="F7" s="228"/>
      <c r="G7" s="228"/>
      <c r="H7" s="159" t="s">
        <v>72</v>
      </c>
      <c r="I7" s="160" t="s">
        <v>73</v>
      </c>
      <c r="J7" s="196"/>
      <c r="K7" s="196"/>
      <c r="L7" s="263"/>
      <c r="M7" s="154"/>
      <c r="N7" s="154"/>
      <c r="O7" s="154"/>
      <c r="P7" s="154"/>
      <c r="Q7" s="154"/>
    </row>
    <row r="8" spans="1:19" s="151" customFormat="1" ht="10.5" customHeight="1" x14ac:dyDescent="0.2">
      <c r="A8" s="231"/>
      <c r="B8" s="231"/>
      <c r="C8" s="231"/>
      <c r="D8" s="482"/>
      <c r="E8" s="482"/>
      <c r="F8" s="231"/>
      <c r="G8" s="231"/>
      <c r="H8" s="159" t="s">
        <v>74</v>
      </c>
      <c r="I8" s="160" t="s">
        <v>75</v>
      </c>
      <c r="J8" s="196"/>
      <c r="K8" s="196"/>
      <c r="L8" s="263"/>
      <c r="M8" s="154"/>
      <c r="N8" s="154"/>
      <c r="O8" s="154"/>
      <c r="P8" s="154"/>
      <c r="Q8" s="154"/>
    </row>
    <row r="9" spans="1:19" s="151" customFormat="1" ht="54" customHeight="1" x14ac:dyDescent="0.2">
      <c r="A9" s="248" t="s">
        <v>383</v>
      </c>
      <c r="B9" s="230" t="s">
        <v>0</v>
      </c>
      <c r="C9" s="230" t="s">
        <v>176</v>
      </c>
      <c r="D9" s="229" t="s">
        <v>1</v>
      </c>
      <c r="E9" s="230" t="s">
        <v>3</v>
      </c>
      <c r="F9" s="230" t="s">
        <v>227</v>
      </c>
      <c r="G9" s="230" t="s">
        <v>7</v>
      </c>
      <c r="H9" s="164" t="s">
        <v>2</v>
      </c>
      <c r="I9" s="168" t="s">
        <v>4</v>
      </c>
      <c r="J9" s="168" t="s">
        <v>78</v>
      </c>
      <c r="K9" s="168" t="s">
        <v>13</v>
      </c>
      <c r="L9" s="260" t="s">
        <v>77</v>
      </c>
      <c r="M9" s="508"/>
      <c r="N9" s="508"/>
      <c r="O9" s="508"/>
      <c r="P9" s="508"/>
      <c r="Q9" s="156"/>
    </row>
    <row r="10" spans="1:19" ht="38.25" x14ac:dyDescent="0.2">
      <c r="B10" s="450" t="s">
        <v>410</v>
      </c>
      <c r="C10" s="689" t="s">
        <v>34</v>
      </c>
      <c r="E10" s="227" t="s">
        <v>14</v>
      </c>
      <c r="F10" s="227" t="s">
        <v>245</v>
      </c>
      <c r="G10" s="227" t="s">
        <v>386</v>
      </c>
      <c r="H10" s="254">
        <v>1</v>
      </c>
      <c r="I10" s="254">
        <v>0.25</v>
      </c>
      <c r="J10" s="256">
        <v>0.77</v>
      </c>
      <c r="K10" s="256">
        <f>+J10*I10</f>
        <v>0.1925</v>
      </c>
      <c r="L10" s="717" t="s">
        <v>391</v>
      </c>
    </row>
    <row r="11" spans="1:19" ht="63.75" x14ac:dyDescent="0.2">
      <c r="B11" s="628"/>
      <c r="C11" s="689"/>
      <c r="E11" s="227" t="s">
        <v>9</v>
      </c>
      <c r="F11" s="227" t="s">
        <v>283</v>
      </c>
      <c r="G11" s="227" t="s">
        <v>15</v>
      </c>
      <c r="H11" s="254">
        <v>1</v>
      </c>
      <c r="I11" s="254">
        <v>0.25</v>
      </c>
      <c r="J11" s="254">
        <v>1</v>
      </c>
      <c r="K11" s="256">
        <f t="shared" ref="K11:K38" si="0">+J11*I11</f>
        <v>0.25</v>
      </c>
      <c r="L11" s="723"/>
    </row>
    <row r="12" spans="1:19" s="151" customFormat="1" ht="38.25" x14ac:dyDescent="0.2">
      <c r="B12" s="628"/>
      <c r="C12" s="689"/>
      <c r="E12" s="227" t="s">
        <v>384</v>
      </c>
      <c r="F12" s="227" t="s">
        <v>245</v>
      </c>
      <c r="G12" s="227" t="s">
        <v>385</v>
      </c>
      <c r="H12" s="254">
        <v>1</v>
      </c>
      <c r="I12" s="254">
        <v>0.25</v>
      </c>
      <c r="J12" s="256">
        <v>0.93</v>
      </c>
      <c r="K12" s="256">
        <f t="shared" si="0"/>
        <v>0.23250000000000001</v>
      </c>
      <c r="L12" s="723"/>
    </row>
    <row r="13" spans="1:19" ht="38.25" x14ac:dyDescent="0.2">
      <c r="B13" s="628"/>
      <c r="C13" s="689"/>
      <c r="E13" s="227" t="s">
        <v>8</v>
      </c>
      <c r="F13" s="227" t="s">
        <v>243</v>
      </c>
      <c r="G13" s="227" t="s">
        <v>242</v>
      </c>
      <c r="H13" s="254">
        <v>1</v>
      </c>
      <c r="I13" s="254">
        <v>0.25</v>
      </c>
      <c r="J13" s="311">
        <v>1</v>
      </c>
      <c r="K13" s="256">
        <f t="shared" si="0"/>
        <v>0.25</v>
      </c>
      <c r="L13" s="718"/>
    </row>
    <row r="14" spans="1:19" ht="38.25" x14ac:dyDescent="0.2">
      <c r="B14" s="628"/>
      <c r="C14" s="633" t="s">
        <v>36</v>
      </c>
      <c r="E14" s="613" t="s">
        <v>249</v>
      </c>
      <c r="F14" s="149" t="s">
        <v>248</v>
      </c>
      <c r="G14" s="149" t="s">
        <v>361</v>
      </c>
      <c r="H14" s="255"/>
      <c r="I14" s="255"/>
      <c r="J14" s="255"/>
      <c r="K14" s="256">
        <f t="shared" si="0"/>
        <v>0</v>
      </c>
      <c r="L14" s="717" t="s">
        <v>392</v>
      </c>
    </row>
    <row r="15" spans="1:19" ht="25.5" customHeight="1" x14ac:dyDescent="0.2">
      <c r="B15" s="628"/>
      <c r="C15" s="634"/>
      <c r="E15" s="616"/>
      <c r="F15" s="149" t="s">
        <v>368</v>
      </c>
      <c r="G15" s="240" t="s">
        <v>371</v>
      </c>
      <c r="H15" s="255"/>
      <c r="I15" s="255"/>
      <c r="J15" s="255"/>
      <c r="K15" s="256">
        <f t="shared" si="0"/>
        <v>0</v>
      </c>
      <c r="L15" s="718"/>
    </row>
    <row r="16" spans="1:19" ht="25.5" x14ac:dyDescent="0.2">
      <c r="B16" s="707" t="s">
        <v>411</v>
      </c>
      <c r="C16" s="708" t="s">
        <v>37</v>
      </c>
      <c r="E16" s="222" t="s">
        <v>10</v>
      </c>
      <c r="F16" s="222" t="s">
        <v>254</v>
      </c>
      <c r="G16" s="236" t="s">
        <v>12</v>
      </c>
      <c r="H16" s="254">
        <v>0.15</v>
      </c>
      <c r="I16" s="254">
        <v>0.6</v>
      </c>
      <c r="J16" s="255"/>
      <c r="K16" s="256">
        <f t="shared" si="0"/>
        <v>0</v>
      </c>
      <c r="L16" s="717" t="s">
        <v>393</v>
      </c>
    </row>
    <row r="17" spans="2:12" ht="38.25" x14ac:dyDescent="0.2">
      <c r="B17" s="707"/>
      <c r="C17" s="708"/>
      <c r="E17" s="222" t="s">
        <v>17</v>
      </c>
      <c r="F17" s="222" t="s">
        <v>256</v>
      </c>
      <c r="G17" s="101" t="s">
        <v>258</v>
      </c>
      <c r="H17" s="254">
        <v>1</v>
      </c>
      <c r="I17" s="254">
        <v>0.4</v>
      </c>
      <c r="J17" s="255"/>
      <c r="K17" s="256">
        <f t="shared" si="0"/>
        <v>0</v>
      </c>
      <c r="L17" s="718"/>
    </row>
    <row r="18" spans="2:12" ht="38.25" x14ac:dyDescent="0.2">
      <c r="B18" s="707"/>
      <c r="C18" s="294"/>
      <c r="E18" s="225" t="s">
        <v>21</v>
      </c>
      <c r="F18" s="225" t="s">
        <v>285</v>
      </c>
      <c r="G18" s="249" t="s">
        <v>22</v>
      </c>
      <c r="H18" s="254">
        <v>0.96</v>
      </c>
      <c r="I18" s="254">
        <v>0.6</v>
      </c>
      <c r="J18" s="256">
        <v>0.99</v>
      </c>
      <c r="K18" s="256">
        <f t="shared" si="0"/>
        <v>0.59399999999999997</v>
      </c>
      <c r="L18" s="304"/>
    </row>
    <row r="19" spans="2:12" ht="25.5" x14ac:dyDescent="0.2">
      <c r="B19" s="707"/>
      <c r="C19" s="644" t="s">
        <v>60</v>
      </c>
      <c r="E19" s="709" t="s">
        <v>287</v>
      </c>
      <c r="F19" s="622" t="s">
        <v>288</v>
      </c>
      <c r="G19" s="226" t="s">
        <v>291</v>
      </c>
      <c r="H19" s="265">
        <v>0.9</v>
      </c>
      <c r="I19" s="254">
        <v>0.33</v>
      </c>
      <c r="J19" s="254">
        <v>0.2</v>
      </c>
      <c r="K19" s="256">
        <f t="shared" si="0"/>
        <v>6.6000000000000003E-2</v>
      </c>
      <c r="L19" s="717" t="s">
        <v>394</v>
      </c>
    </row>
    <row r="20" spans="2:12" s="151" customFormat="1" ht="38.25" x14ac:dyDescent="0.2">
      <c r="B20" s="707"/>
      <c r="C20" s="732"/>
      <c r="E20" s="715"/>
      <c r="F20" s="716"/>
      <c r="G20" s="226" t="s">
        <v>390</v>
      </c>
      <c r="H20" s="265">
        <v>1</v>
      </c>
      <c r="I20" s="254">
        <v>0.33</v>
      </c>
      <c r="J20" s="254">
        <v>1</v>
      </c>
      <c r="K20" s="256">
        <f t="shared" si="0"/>
        <v>0.33</v>
      </c>
      <c r="L20" s="723"/>
    </row>
    <row r="21" spans="2:12" ht="12.75" x14ac:dyDescent="0.2">
      <c r="B21" s="707"/>
      <c r="C21" s="645"/>
      <c r="E21" s="712"/>
      <c r="F21" s="623"/>
      <c r="G21" s="226" t="s">
        <v>292</v>
      </c>
      <c r="H21" s="265">
        <v>0.95</v>
      </c>
      <c r="I21" s="254">
        <v>0.33</v>
      </c>
      <c r="J21" s="254">
        <v>0.28999999999999998</v>
      </c>
      <c r="K21" s="256">
        <f t="shared" si="0"/>
        <v>9.5699999999999993E-2</v>
      </c>
      <c r="L21" s="718"/>
    </row>
    <row r="22" spans="2:12" ht="38.25" x14ac:dyDescent="0.2">
      <c r="B22" s="707"/>
      <c r="C22" s="664" t="s">
        <v>170</v>
      </c>
      <c r="E22" s="224" t="s">
        <v>83</v>
      </c>
      <c r="F22" s="624" t="s">
        <v>267</v>
      </c>
      <c r="G22" s="224" t="s">
        <v>274</v>
      </c>
      <c r="H22" s="254">
        <v>0.9</v>
      </c>
      <c r="I22" s="254">
        <v>0.5</v>
      </c>
      <c r="J22" s="254"/>
      <c r="K22" s="256">
        <f t="shared" si="0"/>
        <v>0</v>
      </c>
      <c r="L22" s="719" t="s">
        <v>395</v>
      </c>
    </row>
    <row r="23" spans="2:12" ht="25.5" x14ac:dyDescent="0.2">
      <c r="B23" s="707"/>
      <c r="C23" s="664"/>
      <c r="E23" s="224" t="s">
        <v>84</v>
      </c>
      <c r="F23" s="625"/>
      <c r="G23" s="78" t="s">
        <v>275</v>
      </c>
      <c r="H23" s="254">
        <v>0.9</v>
      </c>
      <c r="I23" s="254">
        <v>0.5</v>
      </c>
      <c r="J23" s="254">
        <v>0.97</v>
      </c>
      <c r="K23" s="256">
        <f t="shared" si="0"/>
        <v>0.48499999999999999</v>
      </c>
      <c r="L23" s="720"/>
    </row>
    <row r="24" spans="2:12" ht="25.5" x14ac:dyDescent="0.2">
      <c r="B24" s="707"/>
      <c r="C24" s="656" t="s">
        <v>222</v>
      </c>
      <c r="E24" s="238" t="s">
        <v>224</v>
      </c>
      <c r="F24" s="75" t="s">
        <v>260</v>
      </c>
      <c r="G24" s="75" t="s">
        <v>262</v>
      </c>
      <c r="H24" s="254">
        <v>0.4</v>
      </c>
      <c r="I24" s="254">
        <v>0.4</v>
      </c>
      <c r="J24" s="256">
        <v>0.48</v>
      </c>
      <c r="K24" s="256">
        <f t="shared" si="0"/>
        <v>0.192</v>
      </c>
      <c r="L24" s="717" t="s">
        <v>396</v>
      </c>
    </row>
    <row r="25" spans="2:12" ht="25.5" x14ac:dyDescent="0.2">
      <c r="B25" s="707"/>
      <c r="C25" s="657"/>
      <c r="E25" s="239" t="s">
        <v>223</v>
      </c>
      <c r="F25" s="75" t="s">
        <v>263</v>
      </c>
      <c r="G25" s="109" t="s">
        <v>347</v>
      </c>
      <c r="H25" s="254">
        <v>0.9</v>
      </c>
      <c r="I25" s="254">
        <v>0.6</v>
      </c>
      <c r="J25" s="254">
        <v>0.64</v>
      </c>
      <c r="K25" s="256">
        <f t="shared" si="0"/>
        <v>0.38400000000000001</v>
      </c>
      <c r="L25" s="718"/>
    </row>
    <row r="26" spans="2:12" s="151" customFormat="1" ht="25.5" x14ac:dyDescent="0.2">
      <c r="B26" s="707"/>
      <c r="C26" s="250" t="s">
        <v>387</v>
      </c>
      <c r="D26" s="252"/>
      <c r="E26" s="253" t="s">
        <v>388</v>
      </c>
      <c r="F26" s="235" t="s">
        <v>389</v>
      </c>
      <c r="G26" s="251" t="s">
        <v>121</v>
      </c>
      <c r="H26" s="254">
        <v>1</v>
      </c>
      <c r="I26" s="254">
        <v>1</v>
      </c>
      <c r="J26" s="254">
        <v>0.33</v>
      </c>
      <c r="K26" s="256">
        <f t="shared" si="0"/>
        <v>0.33</v>
      </c>
      <c r="L26" s="255" t="s">
        <v>397</v>
      </c>
    </row>
    <row r="27" spans="2:12" ht="25.5" x14ac:dyDescent="0.2">
      <c r="B27" s="707"/>
      <c r="C27" s="701" t="s">
        <v>38</v>
      </c>
      <c r="E27" s="232" t="s">
        <v>85</v>
      </c>
      <c r="F27" s="638" t="s">
        <v>266</v>
      </c>
      <c r="G27" s="232" t="s">
        <v>55</v>
      </c>
      <c r="H27" s="254">
        <v>1</v>
      </c>
      <c r="I27" s="254">
        <v>0.5</v>
      </c>
      <c r="J27" s="254">
        <v>0.99</v>
      </c>
      <c r="K27" s="256">
        <f t="shared" si="0"/>
        <v>0.495</v>
      </c>
      <c r="L27" s="719" t="s">
        <v>398</v>
      </c>
    </row>
    <row r="28" spans="2:12" ht="38.25" x14ac:dyDescent="0.2">
      <c r="B28" s="707"/>
      <c r="C28" s="701"/>
      <c r="E28" s="232" t="s">
        <v>19</v>
      </c>
      <c r="F28" s="639"/>
      <c r="G28" s="232" t="s">
        <v>18</v>
      </c>
      <c r="H28" s="254">
        <v>1</v>
      </c>
      <c r="I28" s="254">
        <v>0.5</v>
      </c>
      <c r="J28" s="254">
        <v>0.63</v>
      </c>
      <c r="K28" s="256">
        <f t="shared" si="0"/>
        <v>0.315</v>
      </c>
      <c r="L28" s="720"/>
    </row>
    <row r="29" spans="2:12" ht="25.5" x14ac:dyDescent="0.2">
      <c r="B29" s="450" t="s">
        <v>412</v>
      </c>
      <c r="C29" s="706" t="s">
        <v>41</v>
      </c>
      <c r="E29" s="233" t="s">
        <v>64</v>
      </c>
      <c r="F29" s="234" t="s">
        <v>277</v>
      </c>
      <c r="G29" s="233" t="s">
        <v>276</v>
      </c>
      <c r="H29" s="259">
        <v>1</v>
      </c>
      <c r="I29" s="254">
        <v>0.4</v>
      </c>
      <c r="J29" s="255"/>
      <c r="K29" s="256">
        <f t="shared" si="0"/>
        <v>0</v>
      </c>
      <c r="L29" s="719" t="s">
        <v>393</v>
      </c>
    </row>
    <row r="30" spans="2:12" ht="25.5" x14ac:dyDescent="0.2">
      <c r="B30" s="628"/>
      <c r="C30" s="706"/>
      <c r="E30" s="233" t="s">
        <v>21</v>
      </c>
      <c r="F30" s="233" t="s">
        <v>278</v>
      </c>
      <c r="G30" s="119" t="s">
        <v>347</v>
      </c>
      <c r="H30" s="254">
        <v>0.9</v>
      </c>
      <c r="I30" s="254">
        <v>0.6</v>
      </c>
      <c r="J30" s="256">
        <v>0.97</v>
      </c>
      <c r="K30" s="256">
        <f t="shared" si="0"/>
        <v>0.58199999999999996</v>
      </c>
      <c r="L30" s="720"/>
    </row>
    <row r="31" spans="2:12" ht="12.75" x14ac:dyDescent="0.2">
      <c r="B31" s="628"/>
      <c r="C31" s="668" t="s">
        <v>48</v>
      </c>
      <c r="E31" s="237" t="s">
        <v>52</v>
      </c>
      <c r="F31" s="682" t="s">
        <v>271</v>
      </c>
      <c r="G31" s="669" t="s">
        <v>268</v>
      </c>
      <c r="H31" s="254">
        <v>1</v>
      </c>
      <c r="I31" s="254">
        <v>0.5</v>
      </c>
      <c r="J31" s="255">
        <v>0</v>
      </c>
      <c r="K31" s="256">
        <f t="shared" si="0"/>
        <v>0</v>
      </c>
      <c r="L31" s="719" t="s">
        <v>399</v>
      </c>
    </row>
    <row r="32" spans="2:12" ht="12.75" x14ac:dyDescent="0.2">
      <c r="B32" s="628"/>
      <c r="C32" s="668"/>
      <c r="E32" s="237" t="s">
        <v>53</v>
      </c>
      <c r="F32" s="683"/>
      <c r="G32" s="669"/>
      <c r="H32" s="254">
        <v>1</v>
      </c>
      <c r="I32" s="254">
        <v>0.5</v>
      </c>
      <c r="J32" s="254">
        <v>0.75</v>
      </c>
      <c r="K32" s="256">
        <f t="shared" si="0"/>
        <v>0.375</v>
      </c>
      <c r="L32" s="720"/>
    </row>
    <row r="33" spans="2:12" ht="38.25" x14ac:dyDescent="0.2">
      <c r="B33" s="628"/>
      <c r="C33" s="136" t="s">
        <v>353</v>
      </c>
      <c r="E33" s="223" t="s">
        <v>61</v>
      </c>
      <c r="F33" s="223" t="s">
        <v>352</v>
      </c>
      <c r="G33" s="223" t="s">
        <v>355</v>
      </c>
      <c r="H33" s="254">
        <v>0.9</v>
      </c>
      <c r="I33" s="254">
        <v>1</v>
      </c>
      <c r="J33" s="254">
        <v>0.86</v>
      </c>
      <c r="K33" s="256">
        <f t="shared" si="0"/>
        <v>0.86</v>
      </c>
      <c r="L33" s="255" t="s">
        <v>400</v>
      </c>
    </row>
    <row r="34" spans="2:12" x14ac:dyDescent="0.2">
      <c r="B34" s="628"/>
      <c r="C34" s="670" t="s">
        <v>40</v>
      </c>
      <c r="E34" s="673" t="s">
        <v>11</v>
      </c>
      <c r="F34" s="665" t="s">
        <v>229</v>
      </c>
      <c r="G34" s="665" t="s">
        <v>358</v>
      </c>
      <c r="H34" s="724">
        <v>1</v>
      </c>
      <c r="I34" s="724">
        <v>1</v>
      </c>
      <c r="J34" s="724">
        <v>1</v>
      </c>
      <c r="K34" s="727">
        <f t="shared" si="0"/>
        <v>1</v>
      </c>
      <c r="L34" s="728" t="s">
        <v>401</v>
      </c>
    </row>
    <row r="35" spans="2:12" x14ac:dyDescent="0.2">
      <c r="B35" s="628"/>
      <c r="C35" s="671"/>
      <c r="E35" s="676"/>
      <c r="F35" s="667"/>
      <c r="G35" s="666"/>
      <c r="H35" s="725"/>
      <c r="I35" s="725"/>
      <c r="J35" s="725"/>
      <c r="K35" s="725">
        <f t="shared" si="0"/>
        <v>0</v>
      </c>
      <c r="L35" s="729"/>
    </row>
    <row r="36" spans="2:12" ht="25.5" x14ac:dyDescent="0.2">
      <c r="B36" s="628"/>
      <c r="C36" s="671"/>
      <c r="E36" s="676"/>
      <c r="F36" s="139" t="s">
        <v>234</v>
      </c>
      <c r="G36" s="666"/>
      <c r="H36" s="725"/>
      <c r="I36" s="725"/>
      <c r="J36" s="725"/>
      <c r="K36" s="725">
        <f t="shared" si="0"/>
        <v>0</v>
      </c>
      <c r="L36" s="729"/>
    </row>
    <row r="37" spans="2:12" ht="25.5" x14ac:dyDescent="0.2">
      <c r="B37" s="628"/>
      <c r="C37" s="671"/>
      <c r="E37" s="676"/>
      <c r="F37" s="139" t="s">
        <v>235</v>
      </c>
      <c r="G37" s="666"/>
      <c r="H37" s="725"/>
      <c r="I37" s="725"/>
      <c r="J37" s="725"/>
      <c r="K37" s="725">
        <f t="shared" si="0"/>
        <v>0</v>
      </c>
      <c r="L37" s="729"/>
    </row>
    <row r="38" spans="2:12" ht="25.5" x14ac:dyDescent="0.2">
      <c r="B38" s="629"/>
      <c r="C38" s="672"/>
      <c r="E38" s="679"/>
      <c r="F38" s="139" t="s">
        <v>239</v>
      </c>
      <c r="G38" s="667"/>
      <c r="H38" s="726"/>
      <c r="I38" s="726"/>
      <c r="J38" s="726"/>
      <c r="K38" s="726">
        <f t="shared" si="0"/>
        <v>0</v>
      </c>
      <c r="L38" s="730"/>
    </row>
  </sheetData>
  <mergeCells count="42">
    <mergeCell ref="A1:K3"/>
    <mergeCell ref="A5:B5"/>
    <mergeCell ref="B10:B15"/>
    <mergeCell ref="B16:B28"/>
    <mergeCell ref="B29:B38"/>
    <mergeCell ref="C10:C13"/>
    <mergeCell ref="C14:C15"/>
    <mergeCell ref="C16:C17"/>
    <mergeCell ref="C19:C21"/>
    <mergeCell ref="C22:C23"/>
    <mergeCell ref="C24:C25"/>
    <mergeCell ref="C27:C28"/>
    <mergeCell ref="C29:C30"/>
    <mergeCell ref="C31:C32"/>
    <mergeCell ref="C34:C38"/>
    <mergeCell ref="H34:H38"/>
    <mergeCell ref="M9:P9"/>
    <mergeCell ref="E14:E15"/>
    <mergeCell ref="L19:L21"/>
    <mergeCell ref="L22:L23"/>
    <mergeCell ref="E34:E38"/>
    <mergeCell ref="G31:G32"/>
    <mergeCell ref="G34:G38"/>
    <mergeCell ref="F31:F32"/>
    <mergeCell ref="F34:F35"/>
    <mergeCell ref="I34:I38"/>
    <mergeCell ref="J34:J38"/>
    <mergeCell ref="K34:K38"/>
    <mergeCell ref="L34:L38"/>
    <mergeCell ref="L29:L30"/>
    <mergeCell ref="L31:L32"/>
    <mergeCell ref="F27:F28"/>
    <mergeCell ref="D7:E7"/>
    <mergeCell ref="D8:E8"/>
    <mergeCell ref="L10:L13"/>
    <mergeCell ref="L14:L15"/>
    <mergeCell ref="L16:L17"/>
    <mergeCell ref="E19:E21"/>
    <mergeCell ref="F19:F21"/>
    <mergeCell ref="F22:F23"/>
    <mergeCell ref="L24:L25"/>
    <mergeCell ref="L27:L28"/>
  </mergeCells>
  <conditionalFormatting sqref="F30">
    <cfRule type="duplicateValues" dxfId="3" priority="1"/>
  </conditionalFormatting>
  <pageMargins left="0.70866141732283472" right="0.70866141732283472" top="0.74803149606299213" bottom="0.74803149606299213" header="0.31496062992125984" footer="0.31496062992125984"/>
  <pageSetup paperSize="5" scale="68" orientation="landscape" r:id="rId1"/>
  <colBreaks count="1" manualBreakCount="1">
    <brk id="12" max="1048575" man="1"/>
  </col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55CE6-3FC9-44D3-964F-565BCC566032}">
  <dimension ref="A1:S44"/>
  <sheetViews>
    <sheetView view="pageBreakPreview" topLeftCell="E1" zoomScale="91" zoomScaleNormal="77" zoomScaleSheetLayoutView="91" workbookViewId="0">
      <selection activeCell="F15" sqref="A15:XFD15"/>
    </sheetView>
  </sheetViews>
  <sheetFormatPr baseColWidth="10" defaultRowHeight="12.75" x14ac:dyDescent="0.2"/>
  <cols>
    <col min="1" max="1" width="42.83203125" style="47" customWidth="1"/>
    <col min="2" max="2" width="45" style="151" customWidth="1"/>
    <col min="3" max="3" width="25.33203125" style="151" customWidth="1"/>
    <col min="4" max="4" width="12" style="151"/>
    <col min="5" max="7" width="47.6640625" style="151" customWidth="1"/>
    <col min="8" max="8" width="13.83203125" style="151" customWidth="1"/>
    <col min="9" max="9" width="16.5" style="151" customWidth="1"/>
    <col min="10" max="10" width="18" style="151" customWidth="1"/>
    <col min="11" max="11" width="18.33203125" style="151" customWidth="1"/>
    <col min="12" max="12" width="22.1640625" style="151" customWidth="1"/>
    <col min="13" max="16384" width="12" style="151"/>
  </cols>
  <sheetData>
    <row r="1" spans="1:19" ht="12" customHeight="1" x14ac:dyDescent="0.2">
      <c r="A1" s="484" t="s">
        <v>379</v>
      </c>
      <c r="B1" s="484"/>
      <c r="C1" s="484"/>
      <c r="D1" s="484"/>
      <c r="E1" s="484"/>
      <c r="F1" s="484"/>
      <c r="G1" s="484"/>
      <c r="H1" s="484"/>
      <c r="I1" s="484"/>
      <c r="J1" s="484"/>
      <c r="K1" s="484"/>
      <c r="L1" s="288" t="s">
        <v>206</v>
      </c>
      <c r="O1" s="154"/>
      <c r="P1" s="154"/>
      <c r="Q1" s="154"/>
      <c r="R1" s="154"/>
      <c r="S1" s="154"/>
    </row>
    <row r="2" spans="1:19" ht="31.5" customHeight="1" x14ac:dyDescent="0.2">
      <c r="A2" s="484"/>
      <c r="B2" s="484"/>
      <c r="C2" s="484"/>
      <c r="D2" s="484"/>
      <c r="E2" s="484"/>
      <c r="F2" s="484"/>
      <c r="G2" s="484"/>
      <c r="H2" s="484"/>
      <c r="I2" s="484"/>
      <c r="J2" s="484"/>
      <c r="K2" s="484"/>
      <c r="L2" s="287" t="s">
        <v>380</v>
      </c>
      <c r="O2" s="154"/>
      <c r="P2" s="154"/>
      <c r="Q2" s="154"/>
      <c r="R2" s="154"/>
      <c r="S2" s="154"/>
    </row>
    <row r="3" spans="1:19" ht="18.75" customHeight="1" x14ac:dyDescent="0.2">
      <c r="A3" s="484"/>
      <c r="B3" s="484"/>
      <c r="C3" s="484"/>
      <c r="D3" s="484"/>
      <c r="E3" s="484"/>
      <c r="F3" s="484"/>
      <c r="G3" s="484"/>
      <c r="H3" s="484"/>
      <c r="I3" s="484"/>
      <c r="J3" s="484"/>
      <c r="K3" s="484"/>
      <c r="L3" s="287" t="s">
        <v>207</v>
      </c>
      <c r="O3" s="154"/>
      <c r="P3" s="154"/>
      <c r="Q3" s="154"/>
      <c r="R3" s="154"/>
      <c r="S3" s="154"/>
    </row>
    <row r="5" spans="1:19" ht="11.25" x14ac:dyDescent="0.2">
      <c r="A5" s="731" t="s">
        <v>428</v>
      </c>
      <c r="B5" s="731"/>
    </row>
    <row r="6" spans="1:19" ht="11.25" x14ac:dyDescent="0.2">
      <c r="A6" s="312"/>
    </row>
    <row r="7" spans="1:19" ht="12" x14ac:dyDescent="0.2">
      <c r="A7" s="312"/>
      <c r="B7" s="303"/>
      <c r="C7" s="303"/>
      <c r="D7" s="721"/>
      <c r="E7" s="722"/>
      <c r="F7" s="303"/>
      <c r="G7" s="303"/>
      <c r="H7" s="159" t="s">
        <v>72</v>
      </c>
      <c r="I7" s="160" t="s">
        <v>73</v>
      </c>
      <c r="J7" s="196"/>
      <c r="K7" s="196"/>
      <c r="L7" s="290"/>
      <c r="M7" s="154"/>
      <c r="N7" s="154"/>
      <c r="O7" s="154"/>
      <c r="P7" s="154"/>
      <c r="Q7" s="154"/>
    </row>
    <row r="8" spans="1:19" ht="10.5" customHeight="1" x14ac:dyDescent="0.2">
      <c r="A8" s="684" t="s">
        <v>226</v>
      </c>
      <c r="B8" s="290"/>
      <c r="C8" s="290"/>
      <c r="D8" s="482"/>
      <c r="E8" s="482"/>
      <c r="F8" s="290"/>
      <c r="G8" s="290"/>
      <c r="H8" s="159" t="s">
        <v>74</v>
      </c>
      <c r="I8" s="160" t="s">
        <v>75</v>
      </c>
      <c r="J8" s="196"/>
      <c r="K8" s="196"/>
      <c r="L8" s="290"/>
      <c r="M8" s="154"/>
      <c r="N8" s="154"/>
      <c r="O8" s="154"/>
      <c r="P8" s="154"/>
      <c r="Q8" s="154"/>
    </row>
    <row r="9" spans="1:19" ht="54" customHeight="1" x14ac:dyDescent="0.2">
      <c r="A9" s="684"/>
      <c r="B9" s="289" t="s">
        <v>0</v>
      </c>
      <c r="C9" s="289" t="s">
        <v>176</v>
      </c>
      <c r="D9" s="291" t="s">
        <v>1</v>
      </c>
      <c r="E9" s="289" t="s">
        <v>3</v>
      </c>
      <c r="F9" s="289" t="s">
        <v>227</v>
      </c>
      <c r="G9" s="289" t="s">
        <v>7</v>
      </c>
      <c r="H9" s="164" t="s">
        <v>2</v>
      </c>
      <c r="I9" s="168" t="s">
        <v>4</v>
      </c>
      <c r="J9" s="168" t="s">
        <v>78</v>
      </c>
      <c r="K9" s="168" t="s">
        <v>13</v>
      </c>
      <c r="L9" s="289" t="s">
        <v>77</v>
      </c>
      <c r="M9" s="508"/>
      <c r="N9" s="508"/>
      <c r="O9" s="508"/>
      <c r="P9" s="508"/>
      <c r="Q9" s="156"/>
    </row>
    <row r="10" spans="1:19" ht="38.25" customHeight="1" x14ac:dyDescent="0.2">
      <c r="A10" s="450" t="s">
        <v>205</v>
      </c>
      <c r="B10" s="450" t="s">
        <v>410</v>
      </c>
      <c r="C10" s="689" t="s">
        <v>34</v>
      </c>
      <c r="E10" s="281" t="s">
        <v>14</v>
      </c>
      <c r="F10" s="281" t="s">
        <v>245</v>
      </c>
      <c r="G10" s="281" t="s">
        <v>386</v>
      </c>
      <c r="H10" s="254">
        <v>1</v>
      </c>
      <c r="I10" s="254">
        <v>0.25</v>
      </c>
      <c r="J10" s="320">
        <v>1</v>
      </c>
      <c r="K10" s="256">
        <f>+J10*I10</f>
        <v>0.25</v>
      </c>
      <c r="L10" s="717" t="s">
        <v>391</v>
      </c>
    </row>
    <row r="11" spans="1:19" ht="63.75" x14ac:dyDescent="0.2">
      <c r="A11" s="628"/>
      <c r="B11" s="628"/>
      <c r="C11" s="689"/>
      <c r="E11" s="281" t="s">
        <v>9</v>
      </c>
      <c r="F11" s="281" t="s">
        <v>283</v>
      </c>
      <c r="G11" s="281" t="s">
        <v>15</v>
      </c>
      <c r="H11" s="254">
        <v>1</v>
      </c>
      <c r="I11" s="254">
        <v>0.25</v>
      </c>
      <c r="J11" s="254">
        <v>1</v>
      </c>
      <c r="K11" s="256">
        <f t="shared" ref="K11:K38" si="0">+J11*I11</f>
        <v>0.25</v>
      </c>
      <c r="L11" s="723"/>
    </row>
    <row r="12" spans="1:19" ht="38.25" x14ac:dyDescent="0.2">
      <c r="A12" s="628"/>
      <c r="B12" s="628"/>
      <c r="C12" s="689"/>
      <c r="E12" s="281" t="s">
        <v>384</v>
      </c>
      <c r="F12" s="281" t="s">
        <v>245</v>
      </c>
      <c r="G12" s="281" t="s">
        <v>385</v>
      </c>
      <c r="H12" s="254">
        <v>1</v>
      </c>
      <c r="I12" s="254">
        <v>0.25</v>
      </c>
      <c r="J12" s="320">
        <v>0.91</v>
      </c>
      <c r="K12" s="256">
        <f t="shared" si="0"/>
        <v>0.22750000000000001</v>
      </c>
      <c r="L12" s="723"/>
    </row>
    <row r="13" spans="1:19" ht="38.25" x14ac:dyDescent="0.2">
      <c r="A13" s="628"/>
      <c r="B13" s="628"/>
      <c r="C13" s="689"/>
      <c r="E13" s="281" t="s">
        <v>8</v>
      </c>
      <c r="F13" s="281" t="s">
        <v>243</v>
      </c>
      <c r="G13" s="281" t="s">
        <v>415</v>
      </c>
      <c r="H13" s="254">
        <v>1</v>
      </c>
      <c r="I13" s="254">
        <v>0.25</v>
      </c>
      <c r="J13" s="311">
        <v>1</v>
      </c>
      <c r="K13" s="256">
        <f t="shared" si="0"/>
        <v>0.25</v>
      </c>
      <c r="L13" s="718"/>
    </row>
    <row r="14" spans="1:19" ht="25.5" x14ac:dyDescent="0.2">
      <c r="A14" s="628"/>
      <c r="B14" s="628"/>
      <c r="C14" s="633" t="s">
        <v>36</v>
      </c>
      <c r="E14" s="610" t="s">
        <v>249</v>
      </c>
      <c r="F14" s="149" t="s">
        <v>368</v>
      </c>
      <c r="G14" s="292" t="s">
        <v>371</v>
      </c>
      <c r="H14" s="254">
        <v>1</v>
      </c>
      <c r="I14" s="254">
        <f>+H14/7</f>
        <v>0.14285714285714285</v>
      </c>
      <c r="J14" s="311">
        <v>0.8</v>
      </c>
      <c r="K14" s="256">
        <f t="shared" si="0"/>
        <v>0.11428571428571428</v>
      </c>
      <c r="L14" s="717" t="s">
        <v>392</v>
      </c>
    </row>
    <row r="15" spans="1:19" ht="67.5" customHeight="1" x14ac:dyDescent="0.2">
      <c r="A15" s="628"/>
      <c r="B15" s="628"/>
      <c r="C15" s="634"/>
      <c r="E15" s="611"/>
      <c r="F15" s="149" t="s">
        <v>417</v>
      </c>
      <c r="G15" s="292" t="s">
        <v>416</v>
      </c>
      <c r="H15" s="254">
        <v>1</v>
      </c>
      <c r="I15" s="254">
        <f t="shared" ref="I15:I20" si="1">+H15/7</f>
        <v>0.14285714285714285</v>
      </c>
      <c r="J15" s="311">
        <v>1</v>
      </c>
      <c r="K15" s="256">
        <f t="shared" si="0"/>
        <v>0.14285714285714285</v>
      </c>
      <c r="L15" s="723"/>
    </row>
    <row r="16" spans="1:19" ht="51" customHeight="1" x14ac:dyDescent="0.2">
      <c r="A16" s="628"/>
      <c r="B16" s="628"/>
      <c r="C16" s="293"/>
      <c r="E16" s="611"/>
      <c r="F16" s="149" t="s">
        <v>419</v>
      </c>
      <c r="G16" s="292" t="s">
        <v>418</v>
      </c>
      <c r="H16" s="254">
        <v>1</v>
      </c>
      <c r="I16" s="254">
        <f t="shared" si="1"/>
        <v>0.14285714285714285</v>
      </c>
      <c r="J16" s="311">
        <v>1</v>
      </c>
      <c r="K16" s="256">
        <f t="shared" si="0"/>
        <v>0.14285714285714285</v>
      </c>
      <c r="L16" s="723"/>
    </row>
    <row r="17" spans="1:12" ht="51.75" customHeight="1" x14ac:dyDescent="0.2">
      <c r="A17" s="629"/>
      <c r="B17" s="628"/>
      <c r="C17" s="293"/>
      <c r="E17" s="611"/>
      <c r="F17" s="149" t="s">
        <v>421</v>
      </c>
      <c r="G17" s="292" t="s">
        <v>420</v>
      </c>
      <c r="H17" s="254">
        <v>1</v>
      </c>
      <c r="I17" s="254">
        <f t="shared" si="1"/>
        <v>0.14285714285714285</v>
      </c>
      <c r="J17" s="311">
        <v>1</v>
      </c>
      <c r="K17" s="256">
        <f t="shared" si="0"/>
        <v>0.14285714285714285</v>
      </c>
      <c r="L17" s="723"/>
    </row>
    <row r="18" spans="1:12" ht="51" customHeight="1" x14ac:dyDescent="0.2">
      <c r="A18" s="450" t="s">
        <v>339</v>
      </c>
      <c r="B18" s="628"/>
      <c r="C18" s="293"/>
      <c r="E18" s="611"/>
      <c r="F18" s="149" t="s">
        <v>423</v>
      </c>
      <c r="G18" s="292" t="s">
        <v>422</v>
      </c>
      <c r="H18" s="254">
        <v>1</v>
      </c>
      <c r="I18" s="254">
        <f t="shared" si="1"/>
        <v>0.14285714285714285</v>
      </c>
      <c r="J18" s="311">
        <v>1</v>
      </c>
      <c r="K18" s="256">
        <f t="shared" si="0"/>
        <v>0.14285714285714285</v>
      </c>
      <c r="L18" s="723"/>
    </row>
    <row r="19" spans="1:12" ht="54" customHeight="1" x14ac:dyDescent="0.2">
      <c r="A19" s="628"/>
      <c r="B19" s="628"/>
      <c r="C19" s="293"/>
      <c r="E19" s="611"/>
      <c r="F19" s="149" t="s">
        <v>425</v>
      </c>
      <c r="G19" s="292" t="s">
        <v>424</v>
      </c>
      <c r="H19" s="254">
        <v>1</v>
      </c>
      <c r="I19" s="254">
        <f t="shared" si="1"/>
        <v>0.14285714285714285</v>
      </c>
      <c r="J19" s="311">
        <v>1</v>
      </c>
      <c r="K19" s="256">
        <f t="shared" si="0"/>
        <v>0.14285714285714285</v>
      </c>
      <c r="L19" s="723"/>
    </row>
    <row r="20" spans="1:12" ht="54" customHeight="1" x14ac:dyDescent="0.2">
      <c r="A20" s="628"/>
      <c r="B20" s="629"/>
      <c r="C20" s="293"/>
      <c r="E20" s="612"/>
      <c r="F20" s="149" t="s">
        <v>427</v>
      </c>
      <c r="G20" s="292" t="s">
        <v>426</v>
      </c>
      <c r="H20" s="254">
        <v>1</v>
      </c>
      <c r="I20" s="254">
        <f t="shared" si="1"/>
        <v>0.14285714285714285</v>
      </c>
      <c r="J20" s="311">
        <v>1</v>
      </c>
      <c r="K20" s="256">
        <f t="shared" si="0"/>
        <v>0.14285714285714285</v>
      </c>
      <c r="L20" s="718"/>
    </row>
    <row r="21" spans="1:12" ht="25.5" x14ac:dyDescent="0.2">
      <c r="A21" s="628"/>
      <c r="B21" s="707" t="s">
        <v>411</v>
      </c>
      <c r="C21" s="708" t="s">
        <v>37</v>
      </c>
      <c r="E21" s="282" t="s">
        <v>10</v>
      </c>
      <c r="F21" s="282" t="s">
        <v>254</v>
      </c>
      <c r="G21" s="299" t="s">
        <v>12</v>
      </c>
      <c r="H21" s="254">
        <v>0.15</v>
      </c>
      <c r="I21" s="254">
        <v>0.6</v>
      </c>
      <c r="J21" s="254">
        <v>2.14</v>
      </c>
      <c r="K21" s="256">
        <f t="shared" si="0"/>
        <v>1.284</v>
      </c>
      <c r="L21" s="717" t="s">
        <v>393</v>
      </c>
    </row>
    <row r="22" spans="1:12" ht="38.25" x14ac:dyDescent="0.2">
      <c r="A22" s="628"/>
      <c r="B22" s="707"/>
      <c r="C22" s="708"/>
      <c r="E22" s="282" t="s">
        <v>17</v>
      </c>
      <c r="F22" s="282" t="s">
        <v>256</v>
      </c>
      <c r="G22" s="101" t="s">
        <v>258</v>
      </c>
      <c r="H22" s="254">
        <v>1</v>
      </c>
      <c r="I22" s="254">
        <v>0.4</v>
      </c>
      <c r="J22" s="320">
        <v>1</v>
      </c>
      <c r="K22" s="256">
        <f t="shared" si="0"/>
        <v>0.4</v>
      </c>
      <c r="L22" s="718"/>
    </row>
    <row r="23" spans="1:12" ht="38.25" x14ac:dyDescent="0.2">
      <c r="A23" s="628"/>
      <c r="B23" s="707"/>
      <c r="C23" s="294"/>
      <c r="E23" s="284" t="s">
        <v>21</v>
      </c>
      <c r="F23" s="284" t="s">
        <v>285</v>
      </c>
      <c r="G23" s="249" t="s">
        <v>22</v>
      </c>
      <c r="H23" s="254">
        <v>0.96</v>
      </c>
      <c r="I23" s="254">
        <v>0.6</v>
      </c>
      <c r="J23" s="313">
        <v>0.92</v>
      </c>
      <c r="K23" s="256">
        <f t="shared" si="0"/>
        <v>0.55200000000000005</v>
      </c>
      <c r="L23" s="304"/>
    </row>
    <row r="24" spans="1:12" ht="25.5" x14ac:dyDescent="0.2">
      <c r="A24" s="628"/>
      <c r="B24" s="707"/>
      <c r="C24" s="644" t="s">
        <v>60</v>
      </c>
      <c r="E24" s="709" t="s">
        <v>287</v>
      </c>
      <c r="F24" s="622" t="s">
        <v>288</v>
      </c>
      <c r="G24" s="285" t="s">
        <v>291</v>
      </c>
      <c r="H24" s="265">
        <v>0.9</v>
      </c>
      <c r="I24" s="254">
        <v>0.33</v>
      </c>
      <c r="J24" s="254">
        <v>0.67230000000000001</v>
      </c>
      <c r="K24" s="256">
        <f t="shared" si="0"/>
        <v>0.221859</v>
      </c>
      <c r="L24" s="717" t="s">
        <v>394</v>
      </c>
    </row>
    <row r="25" spans="1:12" ht="38.25" x14ac:dyDescent="0.2">
      <c r="A25" s="628"/>
      <c r="B25" s="707"/>
      <c r="C25" s="732"/>
      <c r="E25" s="715"/>
      <c r="F25" s="716"/>
      <c r="G25" s="285" t="s">
        <v>390</v>
      </c>
      <c r="H25" s="265">
        <v>1</v>
      </c>
      <c r="I25" s="254">
        <v>0.33</v>
      </c>
      <c r="J25" s="254">
        <v>1</v>
      </c>
      <c r="K25" s="256">
        <f t="shared" si="0"/>
        <v>0.33</v>
      </c>
      <c r="L25" s="723"/>
    </row>
    <row r="26" spans="1:12" x14ac:dyDescent="0.2">
      <c r="A26" s="628"/>
      <c r="B26" s="707"/>
      <c r="C26" s="645"/>
      <c r="E26" s="712"/>
      <c r="F26" s="623"/>
      <c r="G26" s="285" t="s">
        <v>292</v>
      </c>
      <c r="H26" s="265">
        <v>0.95</v>
      </c>
      <c r="I26" s="254">
        <v>0.33</v>
      </c>
      <c r="J26" s="254">
        <v>1.05</v>
      </c>
      <c r="K26" s="256">
        <f t="shared" si="0"/>
        <v>0.34650000000000003</v>
      </c>
      <c r="L26" s="718"/>
    </row>
    <row r="27" spans="1:12" ht="38.25" x14ac:dyDescent="0.2">
      <c r="A27" s="628"/>
      <c r="B27" s="707"/>
      <c r="C27" s="664" t="s">
        <v>170</v>
      </c>
      <c r="E27" s="283" t="s">
        <v>83</v>
      </c>
      <c r="F27" s="624" t="s">
        <v>267</v>
      </c>
      <c r="G27" s="283" t="s">
        <v>274</v>
      </c>
      <c r="H27" s="254">
        <v>0.9</v>
      </c>
      <c r="I27" s="254">
        <v>0.5</v>
      </c>
      <c r="J27" s="254">
        <v>0.97</v>
      </c>
      <c r="K27" s="256">
        <f t="shared" si="0"/>
        <v>0.48499999999999999</v>
      </c>
      <c r="L27" s="719" t="s">
        <v>395</v>
      </c>
    </row>
    <row r="28" spans="1:12" ht="25.5" x14ac:dyDescent="0.2">
      <c r="A28" s="628"/>
      <c r="B28" s="707"/>
      <c r="C28" s="664"/>
      <c r="E28" s="283" t="s">
        <v>84</v>
      </c>
      <c r="F28" s="625"/>
      <c r="G28" s="78" t="s">
        <v>275</v>
      </c>
      <c r="H28" s="254">
        <v>0.9</v>
      </c>
      <c r="I28" s="254">
        <v>0.5</v>
      </c>
      <c r="J28" s="254">
        <v>0.97</v>
      </c>
      <c r="K28" s="256">
        <f t="shared" si="0"/>
        <v>0.48499999999999999</v>
      </c>
      <c r="L28" s="720"/>
    </row>
    <row r="29" spans="1:12" ht="25.5" x14ac:dyDescent="0.2">
      <c r="A29" s="629"/>
      <c r="B29" s="707"/>
      <c r="C29" s="656" t="s">
        <v>222</v>
      </c>
      <c r="E29" s="295" t="s">
        <v>224</v>
      </c>
      <c r="F29" s="75" t="s">
        <v>260</v>
      </c>
      <c r="G29" s="75" t="s">
        <v>262</v>
      </c>
      <c r="H29" s="254">
        <v>0.4</v>
      </c>
      <c r="I29" s="254">
        <v>0.4</v>
      </c>
      <c r="J29" s="321">
        <v>0.56000000000000005</v>
      </c>
      <c r="K29" s="256">
        <f t="shared" si="0"/>
        <v>0.22400000000000003</v>
      </c>
      <c r="L29" s="717" t="s">
        <v>396</v>
      </c>
    </row>
    <row r="30" spans="1:12" ht="25.5" x14ac:dyDescent="0.2">
      <c r="A30" s="450" t="s">
        <v>202</v>
      </c>
      <c r="B30" s="707"/>
      <c r="C30" s="657"/>
      <c r="E30" s="296" t="s">
        <v>223</v>
      </c>
      <c r="F30" s="75" t="s">
        <v>263</v>
      </c>
      <c r="G30" s="109" t="s">
        <v>347</v>
      </c>
      <c r="H30" s="254">
        <v>0.9</v>
      </c>
      <c r="I30" s="254">
        <v>0.6</v>
      </c>
      <c r="J30" s="265">
        <v>0.92</v>
      </c>
      <c r="K30" s="256">
        <f t="shared" si="0"/>
        <v>0.55200000000000005</v>
      </c>
      <c r="L30" s="718"/>
    </row>
    <row r="31" spans="1:12" ht="25.5" x14ac:dyDescent="0.2">
      <c r="A31" s="628"/>
      <c r="B31" s="707"/>
      <c r="C31" s="250" t="s">
        <v>387</v>
      </c>
      <c r="D31" s="252"/>
      <c r="E31" s="253" t="s">
        <v>388</v>
      </c>
      <c r="F31" s="298" t="s">
        <v>389</v>
      </c>
      <c r="G31" s="251" t="s">
        <v>121</v>
      </c>
      <c r="H31" s="254">
        <v>1</v>
      </c>
      <c r="I31" s="254">
        <v>1</v>
      </c>
      <c r="J31" s="254">
        <v>1</v>
      </c>
      <c r="K31" s="256">
        <f t="shared" si="0"/>
        <v>1</v>
      </c>
      <c r="L31" s="255" t="s">
        <v>397</v>
      </c>
    </row>
    <row r="32" spans="1:12" ht="25.5" x14ac:dyDescent="0.2">
      <c r="A32" s="628"/>
      <c r="B32" s="707"/>
      <c r="C32" s="701" t="s">
        <v>38</v>
      </c>
      <c r="E32" s="302" t="s">
        <v>85</v>
      </c>
      <c r="F32" s="638" t="s">
        <v>266</v>
      </c>
      <c r="G32" s="302" t="s">
        <v>55</v>
      </c>
      <c r="H32" s="254">
        <v>1</v>
      </c>
      <c r="I32" s="254">
        <v>0.5</v>
      </c>
      <c r="J32" s="254">
        <v>0.68</v>
      </c>
      <c r="K32" s="256">
        <f t="shared" si="0"/>
        <v>0.34</v>
      </c>
      <c r="L32" s="719" t="s">
        <v>398</v>
      </c>
    </row>
    <row r="33" spans="1:12" ht="38.25" x14ac:dyDescent="0.2">
      <c r="A33" s="628"/>
      <c r="B33" s="707"/>
      <c r="C33" s="701"/>
      <c r="E33" s="302" t="s">
        <v>19</v>
      </c>
      <c r="F33" s="639"/>
      <c r="G33" s="302" t="s">
        <v>18</v>
      </c>
      <c r="H33" s="254">
        <v>1</v>
      </c>
      <c r="I33" s="254">
        <v>0.5</v>
      </c>
      <c r="J33" s="254">
        <v>1</v>
      </c>
      <c r="K33" s="256">
        <f t="shared" si="0"/>
        <v>0.5</v>
      </c>
      <c r="L33" s="720"/>
    </row>
    <row r="34" spans="1:12" ht="25.5" x14ac:dyDescent="0.2">
      <c r="A34" s="628"/>
      <c r="B34" s="450" t="s">
        <v>412</v>
      </c>
      <c r="C34" s="706" t="s">
        <v>41</v>
      </c>
      <c r="E34" s="301" t="s">
        <v>64</v>
      </c>
      <c r="F34" s="300" t="s">
        <v>277</v>
      </c>
      <c r="G34" s="301" t="s">
        <v>276</v>
      </c>
      <c r="H34" s="265">
        <v>1</v>
      </c>
      <c r="I34" s="254">
        <v>0.5</v>
      </c>
      <c r="J34" s="254">
        <v>1</v>
      </c>
      <c r="K34" s="256">
        <f t="shared" si="0"/>
        <v>0.5</v>
      </c>
      <c r="L34" s="719" t="s">
        <v>393</v>
      </c>
    </row>
    <row r="35" spans="1:12" ht="25.5" x14ac:dyDescent="0.2">
      <c r="A35" s="628"/>
      <c r="B35" s="628"/>
      <c r="C35" s="706"/>
      <c r="E35" s="301" t="s">
        <v>21</v>
      </c>
      <c r="F35" s="301" t="s">
        <v>278</v>
      </c>
      <c r="G35" s="119" t="s">
        <v>347</v>
      </c>
      <c r="H35" s="254">
        <v>0.9</v>
      </c>
      <c r="I35" s="254">
        <v>0.5</v>
      </c>
      <c r="J35" s="320">
        <v>0.92</v>
      </c>
      <c r="K35" s="256">
        <f t="shared" si="0"/>
        <v>0.46</v>
      </c>
      <c r="L35" s="720"/>
    </row>
    <row r="36" spans="1:12" x14ac:dyDescent="0.2">
      <c r="A36" s="628"/>
      <c r="B36" s="628"/>
      <c r="C36" s="668" t="s">
        <v>48</v>
      </c>
      <c r="E36" s="297" t="s">
        <v>52</v>
      </c>
      <c r="F36" s="682" t="s">
        <v>271</v>
      </c>
      <c r="G36" s="669" t="s">
        <v>268</v>
      </c>
      <c r="H36" s="254">
        <v>1</v>
      </c>
      <c r="I36" s="254">
        <v>0.5</v>
      </c>
      <c r="J36" s="254">
        <v>0.91</v>
      </c>
      <c r="K36" s="256">
        <f t="shared" si="0"/>
        <v>0.45500000000000002</v>
      </c>
      <c r="L36" s="719" t="s">
        <v>399</v>
      </c>
    </row>
    <row r="37" spans="1:12" x14ac:dyDescent="0.2">
      <c r="A37" s="628"/>
      <c r="B37" s="628"/>
      <c r="C37" s="668"/>
      <c r="E37" s="297" t="s">
        <v>53</v>
      </c>
      <c r="F37" s="683"/>
      <c r="G37" s="669"/>
      <c r="H37" s="254">
        <v>1</v>
      </c>
      <c r="I37" s="254">
        <v>0.5</v>
      </c>
      <c r="J37" s="254">
        <v>0</v>
      </c>
      <c r="K37" s="256">
        <f t="shared" si="0"/>
        <v>0</v>
      </c>
      <c r="L37" s="720"/>
    </row>
    <row r="38" spans="1:12" ht="38.25" x14ac:dyDescent="0.2">
      <c r="A38" s="628"/>
      <c r="B38" s="628"/>
      <c r="C38" s="136" t="s">
        <v>353</v>
      </c>
      <c r="E38" s="286" t="s">
        <v>61</v>
      </c>
      <c r="F38" s="286" t="s">
        <v>352</v>
      </c>
      <c r="G38" s="286" t="s">
        <v>355</v>
      </c>
      <c r="H38" s="254">
        <v>0.9</v>
      </c>
      <c r="I38" s="254">
        <v>1</v>
      </c>
      <c r="J38" s="254">
        <v>1</v>
      </c>
      <c r="K38" s="256">
        <f t="shared" si="0"/>
        <v>1</v>
      </c>
      <c r="L38" s="255" t="s">
        <v>400</v>
      </c>
    </row>
    <row r="39" spans="1:12" ht="11.25" hidden="1" x14ac:dyDescent="0.2">
      <c r="A39" s="628"/>
      <c r="B39" s="628"/>
      <c r="C39" s="670" t="s">
        <v>40</v>
      </c>
      <c r="E39" s="673" t="s">
        <v>11</v>
      </c>
      <c r="F39" s="665" t="s">
        <v>229</v>
      </c>
      <c r="G39" s="665" t="s">
        <v>358</v>
      </c>
      <c r="H39" s="724">
        <v>1</v>
      </c>
      <c r="I39" s="724">
        <v>1</v>
      </c>
      <c r="J39" s="733"/>
      <c r="K39" s="727">
        <f t="shared" ref="K39:K43" si="2">+J39*I39</f>
        <v>0</v>
      </c>
      <c r="L39" s="728" t="s">
        <v>401</v>
      </c>
    </row>
    <row r="40" spans="1:12" ht="11.25" hidden="1" x14ac:dyDescent="0.2">
      <c r="A40" s="628"/>
      <c r="B40" s="628"/>
      <c r="C40" s="671"/>
      <c r="E40" s="676"/>
      <c r="F40" s="667"/>
      <c r="G40" s="666"/>
      <c r="H40" s="725"/>
      <c r="I40" s="725"/>
      <c r="J40" s="734"/>
      <c r="K40" s="725">
        <f t="shared" si="2"/>
        <v>0</v>
      </c>
      <c r="L40" s="729"/>
    </row>
    <row r="41" spans="1:12" ht="25.5" hidden="1" x14ac:dyDescent="0.2">
      <c r="A41" s="629"/>
      <c r="B41" s="628"/>
      <c r="C41" s="671"/>
      <c r="E41" s="676"/>
      <c r="F41" s="139" t="s">
        <v>234</v>
      </c>
      <c r="G41" s="666"/>
      <c r="H41" s="725"/>
      <c r="I41" s="725"/>
      <c r="J41" s="734"/>
      <c r="K41" s="725">
        <f t="shared" si="2"/>
        <v>0</v>
      </c>
      <c r="L41" s="729"/>
    </row>
    <row r="42" spans="1:12" ht="25.5" hidden="1" x14ac:dyDescent="0.2">
      <c r="B42" s="628"/>
      <c r="C42" s="671"/>
      <c r="E42" s="676"/>
      <c r="F42" s="139" t="s">
        <v>235</v>
      </c>
      <c r="G42" s="666"/>
      <c r="H42" s="725"/>
      <c r="I42" s="725"/>
      <c r="J42" s="734"/>
      <c r="K42" s="725">
        <f t="shared" si="2"/>
        <v>0</v>
      </c>
      <c r="L42" s="729"/>
    </row>
    <row r="43" spans="1:12" ht="25.5" hidden="1" x14ac:dyDescent="0.2">
      <c r="B43" s="629"/>
      <c r="C43" s="672"/>
      <c r="E43" s="679"/>
      <c r="F43" s="139" t="s">
        <v>239</v>
      </c>
      <c r="G43" s="667"/>
      <c r="H43" s="726"/>
      <c r="I43" s="726"/>
      <c r="J43" s="735"/>
      <c r="K43" s="726">
        <f t="shared" si="2"/>
        <v>0</v>
      </c>
      <c r="L43" s="730"/>
    </row>
    <row r="44" spans="1:12" ht="27" customHeight="1" x14ac:dyDescent="0.3">
      <c r="J44" s="322">
        <f>SUM(J10:J38)/29</f>
        <v>0.94559655172413803</v>
      </c>
      <c r="K44" s="319"/>
    </row>
  </sheetData>
  <mergeCells count="46">
    <mergeCell ref="L14:L20"/>
    <mergeCell ref="A30:A41"/>
    <mergeCell ref="L10:L13"/>
    <mergeCell ref="C14:C15"/>
    <mergeCell ref="A8:A9"/>
    <mergeCell ref="A10:A17"/>
    <mergeCell ref="A18:A29"/>
    <mergeCell ref="B21:B33"/>
    <mergeCell ref="C21:C22"/>
    <mergeCell ref="L21:L22"/>
    <mergeCell ref="C24:C26"/>
    <mergeCell ref="E24:E26"/>
    <mergeCell ref="F24:F26"/>
    <mergeCell ref="L24:L26"/>
    <mergeCell ref="L27:L28"/>
    <mergeCell ref="C29:C30"/>
    <mergeCell ref="A1:K3"/>
    <mergeCell ref="A5:B5"/>
    <mergeCell ref="D7:E7"/>
    <mergeCell ref="D8:E8"/>
    <mergeCell ref="M9:P9"/>
    <mergeCell ref="L29:L30"/>
    <mergeCell ref="C32:C33"/>
    <mergeCell ref="F32:F33"/>
    <mergeCell ref="L32:L33"/>
    <mergeCell ref="J39:J43"/>
    <mergeCell ref="K39:K43"/>
    <mergeCell ref="L39:L43"/>
    <mergeCell ref="L34:L35"/>
    <mergeCell ref="C36:C37"/>
    <mergeCell ref="F36:F37"/>
    <mergeCell ref="G36:G37"/>
    <mergeCell ref="L36:L37"/>
    <mergeCell ref="E14:E20"/>
    <mergeCell ref="B10:B20"/>
    <mergeCell ref="G39:G43"/>
    <mergeCell ref="H39:H43"/>
    <mergeCell ref="I39:I43"/>
    <mergeCell ref="C27:C28"/>
    <mergeCell ref="F27:F28"/>
    <mergeCell ref="C10:C13"/>
    <mergeCell ref="B34:B43"/>
    <mergeCell ref="C34:C35"/>
    <mergeCell ref="C39:C43"/>
    <mergeCell ref="E39:E43"/>
    <mergeCell ref="F39:F40"/>
  </mergeCells>
  <conditionalFormatting sqref="F35">
    <cfRule type="duplicateValues" dxfId="2" priority="1"/>
  </conditionalFormatting>
  <pageMargins left="0.70866141732283472" right="0.70866141732283472" top="0.74803149606299213" bottom="0.74803149606299213" header="0.31496062992125984" footer="0.31496062992125984"/>
  <pageSetup paperSize="5" scale="62" orientation="landscape" r:id="rId1"/>
  <colBreaks count="1" manualBreakCount="1">
    <brk id="12" max="1048575" man="1"/>
  </col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1E591-55CA-432C-A760-1ED0605F2422}">
  <dimension ref="A1:S44"/>
  <sheetViews>
    <sheetView tabSelected="1" topLeftCell="D17" zoomScale="87" zoomScaleNormal="87" workbookViewId="0">
      <selection activeCell="K44" sqref="K44"/>
    </sheetView>
  </sheetViews>
  <sheetFormatPr baseColWidth="10" defaultRowHeight="12.75" x14ac:dyDescent="0.2"/>
  <cols>
    <col min="1" max="1" width="42.83203125" style="47" customWidth="1"/>
    <col min="2" max="2" width="45" style="151" customWidth="1"/>
    <col min="3" max="3" width="25.33203125" style="151" customWidth="1"/>
    <col min="4" max="4" width="12" style="151"/>
    <col min="5" max="7" width="47.6640625" style="151" customWidth="1"/>
    <col min="8" max="8" width="13.83203125" style="151" customWidth="1"/>
    <col min="9" max="9" width="16.5" style="151" customWidth="1"/>
    <col min="10" max="10" width="18" style="151" customWidth="1"/>
    <col min="11" max="11" width="18.33203125" style="151" customWidth="1"/>
    <col min="12" max="12" width="22.1640625" style="151" customWidth="1"/>
    <col min="13" max="16384" width="12" style="151"/>
  </cols>
  <sheetData>
    <row r="1" spans="1:19" ht="12" customHeight="1" x14ac:dyDescent="0.2">
      <c r="A1" s="484" t="s">
        <v>379</v>
      </c>
      <c r="B1" s="484"/>
      <c r="C1" s="484"/>
      <c r="D1" s="484"/>
      <c r="E1" s="484"/>
      <c r="F1" s="484"/>
      <c r="G1" s="484"/>
      <c r="H1" s="484"/>
      <c r="I1" s="484"/>
      <c r="J1" s="484"/>
      <c r="K1" s="484"/>
      <c r="L1" s="330" t="s">
        <v>206</v>
      </c>
      <c r="O1" s="154"/>
      <c r="P1" s="154"/>
      <c r="Q1" s="154"/>
      <c r="R1" s="154"/>
      <c r="S1" s="154"/>
    </row>
    <row r="2" spans="1:19" ht="31.5" customHeight="1" x14ac:dyDescent="0.2">
      <c r="A2" s="484"/>
      <c r="B2" s="484"/>
      <c r="C2" s="484"/>
      <c r="D2" s="484"/>
      <c r="E2" s="484"/>
      <c r="F2" s="484"/>
      <c r="G2" s="484"/>
      <c r="H2" s="484"/>
      <c r="I2" s="484"/>
      <c r="J2" s="484"/>
      <c r="K2" s="484"/>
      <c r="L2" s="329" t="s">
        <v>380</v>
      </c>
      <c r="O2" s="154"/>
      <c r="P2" s="154"/>
      <c r="Q2" s="154"/>
      <c r="R2" s="154"/>
      <c r="S2" s="154"/>
    </row>
    <row r="3" spans="1:19" ht="18.75" customHeight="1" x14ac:dyDescent="0.2">
      <c r="A3" s="484"/>
      <c r="B3" s="484"/>
      <c r="C3" s="484"/>
      <c r="D3" s="484"/>
      <c r="E3" s="484"/>
      <c r="F3" s="484"/>
      <c r="G3" s="484"/>
      <c r="H3" s="484"/>
      <c r="I3" s="484"/>
      <c r="J3" s="484"/>
      <c r="K3" s="484"/>
      <c r="L3" s="329" t="s">
        <v>207</v>
      </c>
      <c r="O3" s="154"/>
      <c r="P3" s="154"/>
      <c r="Q3" s="154"/>
      <c r="R3" s="154"/>
      <c r="S3" s="154"/>
    </row>
    <row r="5" spans="1:19" ht="11.25" x14ac:dyDescent="0.2">
      <c r="A5" s="731" t="s">
        <v>461</v>
      </c>
      <c r="B5" s="731"/>
    </row>
    <row r="6" spans="1:19" ht="11.25" x14ac:dyDescent="0.2">
      <c r="A6" s="346"/>
    </row>
    <row r="7" spans="1:19" ht="12" x14ac:dyDescent="0.2">
      <c r="A7" s="346"/>
      <c r="B7" s="345"/>
      <c r="C7" s="345"/>
      <c r="D7" s="721"/>
      <c r="E7" s="722"/>
      <c r="F7" s="345"/>
      <c r="G7" s="345"/>
      <c r="H7" s="159" t="s">
        <v>72</v>
      </c>
      <c r="I7" s="160" t="s">
        <v>73</v>
      </c>
      <c r="J7" s="196"/>
      <c r="K7" s="196"/>
      <c r="L7" s="332"/>
      <c r="M7" s="154"/>
      <c r="N7" s="154"/>
      <c r="O7" s="154"/>
      <c r="P7" s="154"/>
      <c r="Q7" s="154"/>
    </row>
    <row r="8" spans="1:19" ht="10.5" customHeight="1" x14ac:dyDescent="0.2">
      <c r="A8" s="684" t="s">
        <v>226</v>
      </c>
      <c r="B8" s="332"/>
      <c r="C8" s="332"/>
      <c r="D8" s="482"/>
      <c r="E8" s="482"/>
      <c r="F8" s="332"/>
      <c r="G8" s="332"/>
      <c r="H8" s="159" t="s">
        <v>74</v>
      </c>
      <c r="I8" s="160" t="s">
        <v>75</v>
      </c>
      <c r="J8" s="196"/>
      <c r="K8" s="196"/>
      <c r="L8" s="332"/>
      <c r="M8" s="154"/>
      <c r="N8" s="154"/>
      <c r="O8" s="154"/>
      <c r="P8" s="154"/>
      <c r="Q8" s="154"/>
    </row>
    <row r="9" spans="1:19" ht="54" customHeight="1" x14ac:dyDescent="0.2">
      <c r="A9" s="684"/>
      <c r="B9" s="331" t="s">
        <v>0</v>
      </c>
      <c r="C9" s="331" t="s">
        <v>176</v>
      </c>
      <c r="D9" s="333" t="s">
        <v>1</v>
      </c>
      <c r="E9" s="331" t="s">
        <v>3</v>
      </c>
      <c r="F9" s="331" t="s">
        <v>227</v>
      </c>
      <c r="G9" s="331" t="s">
        <v>7</v>
      </c>
      <c r="H9" s="164" t="s">
        <v>2</v>
      </c>
      <c r="I9" s="168" t="s">
        <v>4</v>
      </c>
      <c r="J9" s="168" t="s">
        <v>78</v>
      </c>
      <c r="K9" s="168" t="s">
        <v>13</v>
      </c>
      <c r="L9" s="331" t="s">
        <v>77</v>
      </c>
      <c r="M9" s="508"/>
      <c r="N9" s="508"/>
      <c r="O9" s="508"/>
      <c r="P9" s="508"/>
      <c r="Q9" s="156"/>
    </row>
    <row r="10" spans="1:19" ht="38.25" customHeight="1" x14ac:dyDescent="0.2">
      <c r="A10" s="450" t="s">
        <v>205</v>
      </c>
      <c r="B10" s="450" t="s">
        <v>410</v>
      </c>
      <c r="C10" s="689" t="s">
        <v>34</v>
      </c>
      <c r="E10" s="323" t="s">
        <v>14</v>
      </c>
      <c r="F10" s="323" t="s">
        <v>245</v>
      </c>
      <c r="G10" s="323" t="s">
        <v>386</v>
      </c>
      <c r="H10" s="254">
        <v>1</v>
      </c>
      <c r="I10" s="254">
        <v>0.25</v>
      </c>
      <c r="J10" s="320">
        <v>1</v>
      </c>
      <c r="K10" s="256">
        <f>+J10*I10</f>
        <v>0.25</v>
      </c>
      <c r="L10" s="717" t="s">
        <v>391</v>
      </c>
    </row>
    <row r="11" spans="1:19" ht="63.75" x14ac:dyDescent="0.2">
      <c r="A11" s="628"/>
      <c r="B11" s="628"/>
      <c r="C11" s="689"/>
      <c r="E11" s="323" t="s">
        <v>9</v>
      </c>
      <c r="F11" s="323" t="s">
        <v>283</v>
      </c>
      <c r="G11" s="323" t="s">
        <v>15</v>
      </c>
      <c r="H11" s="254">
        <v>1</v>
      </c>
      <c r="I11" s="254">
        <v>0.25</v>
      </c>
      <c r="J11" s="254">
        <v>1</v>
      </c>
      <c r="K11" s="256">
        <f t="shared" ref="K11:K43" si="0">+J11*I11</f>
        <v>0.25</v>
      </c>
      <c r="L11" s="723"/>
    </row>
    <row r="12" spans="1:19" ht="38.25" x14ac:dyDescent="0.2">
      <c r="A12" s="628"/>
      <c r="B12" s="628"/>
      <c r="C12" s="689"/>
      <c r="E12" s="323" t="s">
        <v>384</v>
      </c>
      <c r="F12" s="323" t="s">
        <v>245</v>
      </c>
      <c r="G12" s="323" t="s">
        <v>385</v>
      </c>
      <c r="H12" s="254">
        <v>1</v>
      </c>
      <c r="I12" s="254">
        <v>0.25</v>
      </c>
      <c r="J12" s="320">
        <v>1.19</v>
      </c>
      <c r="K12" s="256">
        <f t="shared" si="0"/>
        <v>0.29749999999999999</v>
      </c>
      <c r="L12" s="723"/>
    </row>
    <row r="13" spans="1:19" ht="38.25" x14ac:dyDescent="0.2">
      <c r="A13" s="628"/>
      <c r="B13" s="628"/>
      <c r="C13" s="689"/>
      <c r="E13" s="323" t="s">
        <v>8</v>
      </c>
      <c r="F13" s="323" t="s">
        <v>243</v>
      </c>
      <c r="G13" s="323" t="s">
        <v>415</v>
      </c>
      <c r="H13" s="254">
        <v>1</v>
      </c>
      <c r="I13" s="254">
        <v>0.25</v>
      </c>
      <c r="J13" s="311">
        <v>1</v>
      </c>
      <c r="K13" s="256">
        <f t="shared" si="0"/>
        <v>0.25</v>
      </c>
      <c r="L13" s="718"/>
    </row>
    <row r="14" spans="1:19" ht="25.5" x14ac:dyDescent="0.2">
      <c r="A14" s="628"/>
      <c r="B14" s="628"/>
      <c r="C14" s="633" t="s">
        <v>36</v>
      </c>
      <c r="E14" s="610" t="s">
        <v>249</v>
      </c>
      <c r="F14" s="149" t="s">
        <v>368</v>
      </c>
      <c r="G14" s="334" t="s">
        <v>371</v>
      </c>
      <c r="H14" s="254">
        <v>1</v>
      </c>
      <c r="I14" s="254">
        <f>+H14/7</f>
        <v>0.14285714285714285</v>
      </c>
      <c r="J14" s="311">
        <v>0.96</v>
      </c>
      <c r="K14" s="256">
        <f t="shared" si="0"/>
        <v>0.13714285714285712</v>
      </c>
      <c r="L14" s="717" t="s">
        <v>392</v>
      </c>
    </row>
    <row r="15" spans="1:19" ht="67.5" customHeight="1" x14ac:dyDescent="0.2">
      <c r="A15" s="628"/>
      <c r="B15" s="628"/>
      <c r="C15" s="634"/>
      <c r="E15" s="611"/>
      <c r="F15" s="149" t="s">
        <v>417</v>
      </c>
      <c r="G15" s="334" t="s">
        <v>416</v>
      </c>
      <c r="H15" s="254">
        <v>1</v>
      </c>
      <c r="I15" s="254">
        <f t="shared" ref="I15:I20" si="1">+H15/7</f>
        <v>0.14285714285714285</v>
      </c>
      <c r="J15" s="311">
        <v>0.02</v>
      </c>
      <c r="K15" s="256">
        <f t="shared" si="0"/>
        <v>2.8571428571428571E-3</v>
      </c>
      <c r="L15" s="723"/>
    </row>
    <row r="16" spans="1:19" ht="51" customHeight="1" x14ac:dyDescent="0.2">
      <c r="A16" s="628"/>
      <c r="B16" s="628"/>
      <c r="C16" s="335"/>
      <c r="E16" s="611"/>
      <c r="F16" s="149" t="s">
        <v>419</v>
      </c>
      <c r="G16" s="334" t="s">
        <v>418</v>
      </c>
      <c r="H16" s="254">
        <v>1</v>
      </c>
      <c r="I16" s="254">
        <f t="shared" si="1"/>
        <v>0.14285714285714285</v>
      </c>
      <c r="J16" s="311">
        <v>1</v>
      </c>
      <c r="K16" s="256">
        <f t="shared" si="0"/>
        <v>0.14285714285714285</v>
      </c>
      <c r="L16" s="723"/>
    </row>
    <row r="17" spans="1:12" ht="51.75" customHeight="1" x14ac:dyDescent="0.2">
      <c r="A17" s="629"/>
      <c r="B17" s="628"/>
      <c r="C17" s="335"/>
      <c r="E17" s="611"/>
      <c r="F17" s="149" t="s">
        <v>421</v>
      </c>
      <c r="G17" s="334" t="s">
        <v>420</v>
      </c>
      <c r="H17" s="254">
        <v>1</v>
      </c>
      <c r="I17" s="254">
        <f t="shared" si="1"/>
        <v>0.14285714285714285</v>
      </c>
      <c r="J17" s="311">
        <v>1</v>
      </c>
      <c r="K17" s="256">
        <f t="shared" si="0"/>
        <v>0.14285714285714285</v>
      </c>
      <c r="L17" s="723"/>
    </row>
    <row r="18" spans="1:12" ht="51" customHeight="1" x14ac:dyDescent="0.2">
      <c r="A18" s="450" t="s">
        <v>339</v>
      </c>
      <c r="B18" s="628"/>
      <c r="C18" s="335"/>
      <c r="E18" s="611"/>
      <c r="F18" s="149" t="s">
        <v>423</v>
      </c>
      <c r="G18" s="334" t="s">
        <v>422</v>
      </c>
      <c r="H18" s="254">
        <v>1</v>
      </c>
      <c r="I18" s="254">
        <f t="shared" si="1"/>
        <v>0.14285714285714285</v>
      </c>
      <c r="J18" s="311">
        <v>1</v>
      </c>
      <c r="K18" s="256">
        <f t="shared" si="0"/>
        <v>0.14285714285714285</v>
      </c>
      <c r="L18" s="723"/>
    </row>
    <row r="19" spans="1:12" ht="54" customHeight="1" x14ac:dyDescent="0.2">
      <c r="A19" s="628"/>
      <c r="B19" s="628"/>
      <c r="C19" s="335"/>
      <c r="E19" s="611"/>
      <c r="F19" s="149" t="s">
        <v>425</v>
      </c>
      <c r="G19" s="334" t="s">
        <v>424</v>
      </c>
      <c r="H19" s="254">
        <v>1</v>
      </c>
      <c r="I19" s="254">
        <f t="shared" si="1"/>
        <v>0.14285714285714285</v>
      </c>
      <c r="J19" s="311">
        <v>1</v>
      </c>
      <c r="K19" s="256">
        <f t="shared" si="0"/>
        <v>0.14285714285714285</v>
      </c>
      <c r="L19" s="723"/>
    </row>
    <row r="20" spans="1:12" ht="54" customHeight="1" x14ac:dyDescent="0.2">
      <c r="A20" s="628"/>
      <c r="B20" s="629"/>
      <c r="C20" s="335"/>
      <c r="E20" s="612"/>
      <c r="F20" s="149" t="s">
        <v>427</v>
      </c>
      <c r="G20" s="334" t="s">
        <v>426</v>
      </c>
      <c r="H20" s="254">
        <v>1</v>
      </c>
      <c r="I20" s="254">
        <f t="shared" si="1"/>
        <v>0.14285714285714285</v>
      </c>
      <c r="J20" s="311">
        <v>1</v>
      </c>
      <c r="K20" s="256">
        <f t="shared" si="0"/>
        <v>0.14285714285714285</v>
      </c>
      <c r="L20" s="718"/>
    </row>
    <row r="21" spans="1:12" ht="25.5" x14ac:dyDescent="0.2">
      <c r="A21" s="628"/>
      <c r="B21" s="707" t="s">
        <v>411</v>
      </c>
      <c r="C21" s="708" t="s">
        <v>37</v>
      </c>
      <c r="E21" s="324" t="s">
        <v>10</v>
      </c>
      <c r="F21" s="324" t="s">
        <v>254</v>
      </c>
      <c r="G21" s="341" t="s">
        <v>12</v>
      </c>
      <c r="H21" s="254">
        <v>0.15</v>
      </c>
      <c r="I21" s="254">
        <v>0.6</v>
      </c>
      <c r="J21" s="254">
        <v>0.97</v>
      </c>
      <c r="K21" s="256">
        <f t="shared" si="0"/>
        <v>0.58199999999999996</v>
      </c>
      <c r="L21" s="717" t="s">
        <v>393</v>
      </c>
    </row>
    <row r="22" spans="1:12" ht="38.25" x14ac:dyDescent="0.2">
      <c r="A22" s="628"/>
      <c r="B22" s="707"/>
      <c r="C22" s="708"/>
      <c r="E22" s="324" t="s">
        <v>17</v>
      </c>
      <c r="F22" s="324" t="s">
        <v>256</v>
      </c>
      <c r="G22" s="101" t="s">
        <v>258</v>
      </c>
      <c r="H22" s="254">
        <v>1</v>
      </c>
      <c r="I22" s="254">
        <v>0.4</v>
      </c>
      <c r="J22" s="320">
        <v>1</v>
      </c>
      <c r="K22" s="256">
        <f t="shared" si="0"/>
        <v>0.4</v>
      </c>
      <c r="L22" s="718"/>
    </row>
    <row r="23" spans="1:12" ht="38.25" x14ac:dyDescent="0.2">
      <c r="A23" s="628"/>
      <c r="B23" s="707"/>
      <c r="C23" s="336" t="s">
        <v>37</v>
      </c>
      <c r="E23" s="326" t="s">
        <v>21</v>
      </c>
      <c r="F23" s="326" t="s">
        <v>285</v>
      </c>
      <c r="G23" s="249" t="s">
        <v>22</v>
      </c>
      <c r="H23" s="254">
        <v>0.96</v>
      </c>
      <c r="I23" s="254">
        <v>0.6</v>
      </c>
      <c r="J23" s="321">
        <v>0.96</v>
      </c>
      <c r="K23" s="256">
        <f t="shared" si="0"/>
        <v>0.57599999999999996</v>
      </c>
      <c r="L23" s="363" t="s">
        <v>462</v>
      </c>
    </row>
    <row r="24" spans="1:12" ht="25.5" x14ac:dyDescent="0.2">
      <c r="A24" s="628"/>
      <c r="B24" s="707"/>
      <c r="C24" s="644" t="s">
        <v>60</v>
      </c>
      <c r="E24" s="709" t="s">
        <v>287</v>
      </c>
      <c r="F24" s="622" t="s">
        <v>288</v>
      </c>
      <c r="G24" s="327" t="s">
        <v>291</v>
      </c>
      <c r="H24" s="265">
        <v>0.9</v>
      </c>
      <c r="I24" s="254">
        <v>0.33</v>
      </c>
      <c r="J24" s="265">
        <v>0.93</v>
      </c>
      <c r="K24" s="256">
        <f t="shared" si="0"/>
        <v>0.30690000000000001</v>
      </c>
      <c r="L24" s="717" t="s">
        <v>394</v>
      </c>
    </row>
    <row r="25" spans="1:12" ht="38.25" x14ac:dyDescent="0.2">
      <c r="A25" s="628"/>
      <c r="B25" s="707"/>
      <c r="C25" s="732"/>
      <c r="E25" s="715"/>
      <c r="F25" s="716"/>
      <c r="G25" s="327" t="s">
        <v>390</v>
      </c>
      <c r="H25" s="265">
        <v>1</v>
      </c>
      <c r="I25" s="254">
        <v>0.33</v>
      </c>
      <c r="J25" s="254">
        <v>1</v>
      </c>
      <c r="K25" s="256">
        <f t="shared" si="0"/>
        <v>0.33</v>
      </c>
      <c r="L25" s="723"/>
    </row>
    <row r="26" spans="1:12" x14ac:dyDescent="0.2">
      <c r="A26" s="628"/>
      <c r="B26" s="707"/>
      <c r="C26" s="645"/>
      <c r="E26" s="712"/>
      <c r="F26" s="623"/>
      <c r="G26" s="327" t="s">
        <v>292</v>
      </c>
      <c r="H26" s="265">
        <v>0.95</v>
      </c>
      <c r="I26" s="254">
        <v>0.33</v>
      </c>
      <c r="J26" s="265">
        <v>1.04</v>
      </c>
      <c r="K26" s="256">
        <f t="shared" si="0"/>
        <v>0.34320000000000001</v>
      </c>
      <c r="L26" s="718"/>
    </row>
    <row r="27" spans="1:12" ht="38.25" x14ac:dyDescent="0.2">
      <c r="A27" s="628"/>
      <c r="B27" s="707"/>
      <c r="C27" s="664" t="s">
        <v>170</v>
      </c>
      <c r="E27" s="325" t="s">
        <v>83</v>
      </c>
      <c r="F27" s="624" t="s">
        <v>267</v>
      </c>
      <c r="G27" s="325" t="s">
        <v>274</v>
      </c>
      <c r="H27" s="254">
        <v>0.9</v>
      </c>
      <c r="I27" s="254">
        <v>0.5</v>
      </c>
      <c r="J27" s="254">
        <v>1</v>
      </c>
      <c r="K27" s="256">
        <f t="shared" si="0"/>
        <v>0.5</v>
      </c>
      <c r="L27" s="719" t="s">
        <v>395</v>
      </c>
    </row>
    <row r="28" spans="1:12" ht="25.5" x14ac:dyDescent="0.2">
      <c r="A28" s="628"/>
      <c r="B28" s="707"/>
      <c r="C28" s="664"/>
      <c r="E28" s="325" t="s">
        <v>84</v>
      </c>
      <c r="F28" s="625"/>
      <c r="G28" s="78" t="s">
        <v>275</v>
      </c>
      <c r="H28" s="254">
        <v>0.9</v>
      </c>
      <c r="I28" s="254">
        <v>0.5</v>
      </c>
      <c r="J28" s="254">
        <v>1</v>
      </c>
      <c r="K28" s="256">
        <f t="shared" si="0"/>
        <v>0.5</v>
      </c>
      <c r="L28" s="720"/>
    </row>
    <row r="29" spans="1:12" ht="25.5" x14ac:dyDescent="0.2">
      <c r="A29" s="629"/>
      <c r="B29" s="707"/>
      <c r="C29" s="656" t="s">
        <v>222</v>
      </c>
      <c r="E29" s="337" t="s">
        <v>224</v>
      </c>
      <c r="F29" s="75" t="s">
        <v>260</v>
      </c>
      <c r="G29" s="75" t="s">
        <v>262</v>
      </c>
      <c r="H29" s="254">
        <v>0.4</v>
      </c>
      <c r="I29" s="254">
        <v>0.4</v>
      </c>
      <c r="J29" s="321">
        <v>0.42</v>
      </c>
      <c r="K29" s="256">
        <f t="shared" si="0"/>
        <v>0.16800000000000001</v>
      </c>
      <c r="L29" s="717" t="s">
        <v>396</v>
      </c>
    </row>
    <row r="30" spans="1:12" ht="25.5" x14ac:dyDescent="0.2">
      <c r="A30" s="450" t="s">
        <v>202</v>
      </c>
      <c r="B30" s="707"/>
      <c r="C30" s="657"/>
      <c r="E30" s="338" t="s">
        <v>223</v>
      </c>
      <c r="F30" s="75" t="s">
        <v>263</v>
      </c>
      <c r="G30" s="109" t="s">
        <v>347</v>
      </c>
      <c r="H30" s="254">
        <v>0.9</v>
      </c>
      <c r="I30" s="254">
        <v>0.6</v>
      </c>
      <c r="J30" s="265">
        <v>0.91</v>
      </c>
      <c r="K30" s="256">
        <f t="shared" si="0"/>
        <v>0.54600000000000004</v>
      </c>
      <c r="L30" s="718"/>
    </row>
    <row r="31" spans="1:12" ht="25.5" x14ac:dyDescent="0.2">
      <c r="A31" s="628"/>
      <c r="B31" s="707"/>
      <c r="C31" s="250" t="s">
        <v>387</v>
      </c>
      <c r="D31" s="252"/>
      <c r="E31" s="253" t="s">
        <v>388</v>
      </c>
      <c r="F31" s="340" t="s">
        <v>389</v>
      </c>
      <c r="G31" s="251" t="s">
        <v>121</v>
      </c>
      <c r="H31" s="254">
        <v>1</v>
      </c>
      <c r="I31" s="254">
        <v>1</v>
      </c>
      <c r="J31" s="265">
        <v>1</v>
      </c>
      <c r="K31" s="256">
        <f t="shared" si="0"/>
        <v>1</v>
      </c>
      <c r="L31" s="255" t="s">
        <v>397</v>
      </c>
    </row>
    <row r="32" spans="1:12" ht="25.5" x14ac:dyDescent="0.2">
      <c r="A32" s="628"/>
      <c r="B32" s="707"/>
      <c r="C32" s="701" t="s">
        <v>38</v>
      </c>
      <c r="E32" s="344" t="s">
        <v>85</v>
      </c>
      <c r="F32" s="638" t="s">
        <v>266</v>
      </c>
      <c r="G32" s="344" t="s">
        <v>55</v>
      </c>
      <c r="H32" s="254">
        <v>1</v>
      </c>
      <c r="I32" s="254">
        <v>0.5</v>
      </c>
      <c r="J32" s="254">
        <v>1</v>
      </c>
      <c r="K32" s="256">
        <f t="shared" si="0"/>
        <v>0.5</v>
      </c>
      <c r="L32" s="719" t="s">
        <v>398</v>
      </c>
    </row>
    <row r="33" spans="1:12" ht="38.25" x14ac:dyDescent="0.2">
      <c r="A33" s="628"/>
      <c r="B33" s="707"/>
      <c r="C33" s="701"/>
      <c r="E33" s="344" t="s">
        <v>19</v>
      </c>
      <c r="F33" s="639"/>
      <c r="G33" s="344" t="s">
        <v>18</v>
      </c>
      <c r="H33" s="254">
        <v>1</v>
      </c>
      <c r="I33" s="254">
        <v>0.5</v>
      </c>
      <c r="J33" s="254">
        <v>1</v>
      </c>
      <c r="K33" s="256">
        <f t="shared" si="0"/>
        <v>0.5</v>
      </c>
      <c r="L33" s="720"/>
    </row>
    <row r="34" spans="1:12" ht="25.5" x14ac:dyDescent="0.2">
      <c r="A34" s="628"/>
      <c r="B34" s="450" t="s">
        <v>412</v>
      </c>
      <c r="C34" s="706" t="s">
        <v>41</v>
      </c>
      <c r="E34" s="343" t="s">
        <v>64</v>
      </c>
      <c r="F34" s="342" t="s">
        <v>277</v>
      </c>
      <c r="G34" s="343" t="s">
        <v>276</v>
      </c>
      <c r="H34" s="265">
        <v>1</v>
      </c>
      <c r="I34" s="254">
        <v>0.5</v>
      </c>
      <c r="J34" s="259"/>
      <c r="K34" s="256">
        <f t="shared" si="0"/>
        <v>0</v>
      </c>
      <c r="L34" s="719" t="s">
        <v>393</v>
      </c>
    </row>
    <row r="35" spans="1:12" ht="25.5" x14ac:dyDescent="0.2">
      <c r="A35" s="628"/>
      <c r="B35" s="628"/>
      <c r="C35" s="706"/>
      <c r="E35" s="343" t="s">
        <v>21</v>
      </c>
      <c r="F35" s="343" t="s">
        <v>278</v>
      </c>
      <c r="G35" s="119" t="s">
        <v>347</v>
      </c>
      <c r="H35" s="254">
        <v>0.9</v>
      </c>
      <c r="I35" s="254">
        <v>0.5</v>
      </c>
      <c r="J35" s="320">
        <v>0.99</v>
      </c>
      <c r="K35" s="256">
        <f t="shared" si="0"/>
        <v>0.495</v>
      </c>
      <c r="L35" s="720"/>
    </row>
    <row r="36" spans="1:12" x14ac:dyDescent="0.2">
      <c r="A36" s="628"/>
      <c r="B36" s="628"/>
      <c r="C36" s="668" t="s">
        <v>48</v>
      </c>
      <c r="E36" s="339" t="s">
        <v>52</v>
      </c>
      <c r="F36" s="682" t="s">
        <v>271</v>
      </c>
      <c r="G36" s="669" t="s">
        <v>268</v>
      </c>
      <c r="H36" s="254">
        <v>1</v>
      </c>
      <c r="I36" s="254">
        <v>0.5</v>
      </c>
      <c r="J36" s="254">
        <v>0.91</v>
      </c>
      <c r="K36" s="256">
        <f t="shared" si="0"/>
        <v>0.45500000000000002</v>
      </c>
      <c r="L36" s="719" t="s">
        <v>399</v>
      </c>
    </row>
    <row r="37" spans="1:12" x14ac:dyDescent="0.2">
      <c r="A37" s="628"/>
      <c r="B37" s="628"/>
      <c r="C37" s="668"/>
      <c r="E37" s="339" t="s">
        <v>53</v>
      </c>
      <c r="F37" s="683"/>
      <c r="G37" s="669"/>
      <c r="H37" s="254">
        <v>1</v>
      </c>
      <c r="I37" s="254">
        <v>0.5</v>
      </c>
      <c r="J37" s="254">
        <v>1</v>
      </c>
      <c r="K37" s="256">
        <f t="shared" si="0"/>
        <v>0.5</v>
      </c>
      <c r="L37" s="720"/>
    </row>
    <row r="38" spans="1:12" ht="38.25" x14ac:dyDescent="0.2">
      <c r="A38" s="628"/>
      <c r="B38" s="628"/>
      <c r="C38" s="136" t="s">
        <v>353</v>
      </c>
      <c r="E38" s="328" t="s">
        <v>61</v>
      </c>
      <c r="F38" s="328" t="s">
        <v>352</v>
      </c>
      <c r="G38" s="328" t="s">
        <v>355</v>
      </c>
      <c r="H38" s="254">
        <v>0.9</v>
      </c>
      <c r="I38" s="254">
        <v>1</v>
      </c>
      <c r="J38" s="254">
        <v>0.86</v>
      </c>
      <c r="K38" s="256">
        <f t="shared" si="0"/>
        <v>0.86</v>
      </c>
      <c r="L38" s="255" t="s">
        <v>400</v>
      </c>
    </row>
    <row r="39" spans="1:12" ht="11.25" hidden="1" x14ac:dyDescent="0.2">
      <c r="A39" s="628"/>
      <c r="B39" s="628"/>
      <c r="C39" s="670" t="s">
        <v>40</v>
      </c>
      <c r="E39" s="673" t="s">
        <v>11</v>
      </c>
      <c r="F39" s="665" t="s">
        <v>229</v>
      </c>
      <c r="G39" s="665" t="s">
        <v>358</v>
      </c>
      <c r="H39" s="724">
        <v>1</v>
      </c>
      <c r="I39" s="724">
        <v>1</v>
      </c>
      <c r="J39" s="733"/>
      <c r="K39" s="727">
        <f t="shared" si="0"/>
        <v>0</v>
      </c>
      <c r="L39" s="728" t="s">
        <v>401</v>
      </c>
    </row>
    <row r="40" spans="1:12" ht="11.25" hidden="1" x14ac:dyDescent="0.2">
      <c r="A40" s="628"/>
      <c r="B40" s="628"/>
      <c r="C40" s="671"/>
      <c r="E40" s="676"/>
      <c r="F40" s="667"/>
      <c r="G40" s="666"/>
      <c r="H40" s="725"/>
      <c r="I40" s="725"/>
      <c r="J40" s="734"/>
      <c r="K40" s="725">
        <f t="shared" si="0"/>
        <v>0</v>
      </c>
      <c r="L40" s="729"/>
    </row>
    <row r="41" spans="1:12" ht="25.5" hidden="1" x14ac:dyDescent="0.2">
      <c r="A41" s="629"/>
      <c r="B41" s="628"/>
      <c r="C41" s="671"/>
      <c r="E41" s="676"/>
      <c r="F41" s="139" t="s">
        <v>234</v>
      </c>
      <c r="G41" s="666"/>
      <c r="H41" s="725"/>
      <c r="I41" s="725"/>
      <c r="J41" s="734"/>
      <c r="K41" s="725">
        <f t="shared" si="0"/>
        <v>0</v>
      </c>
      <c r="L41" s="729"/>
    </row>
    <row r="42" spans="1:12" ht="25.5" hidden="1" x14ac:dyDescent="0.2">
      <c r="A42" s="374"/>
      <c r="B42" s="628"/>
      <c r="C42" s="671"/>
      <c r="E42" s="676"/>
      <c r="F42" s="139" t="s">
        <v>235</v>
      </c>
      <c r="G42" s="666"/>
      <c r="H42" s="725"/>
      <c r="I42" s="725"/>
      <c r="J42" s="734"/>
      <c r="K42" s="725">
        <f t="shared" si="0"/>
        <v>0</v>
      </c>
      <c r="L42" s="729"/>
    </row>
    <row r="43" spans="1:12" ht="25.5" hidden="1" x14ac:dyDescent="0.2">
      <c r="A43" s="375"/>
      <c r="B43" s="629"/>
      <c r="C43" s="672"/>
      <c r="E43" s="679"/>
      <c r="F43" s="139" t="s">
        <v>239</v>
      </c>
      <c r="G43" s="667"/>
      <c r="H43" s="726"/>
      <c r="I43" s="726"/>
      <c r="J43" s="735"/>
      <c r="K43" s="726">
        <f t="shared" si="0"/>
        <v>0</v>
      </c>
      <c r="L43" s="730"/>
    </row>
    <row r="44" spans="1:12" ht="27" customHeight="1" x14ac:dyDescent="0.3">
      <c r="J44" s="322">
        <f>SUM(J10:J38)/29</f>
        <v>0.90206896551724125</v>
      </c>
      <c r="K44" s="319">
        <f>SUM(K10:K43)</f>
        <v>10.463885714285713</v>
      </c>
    </row>
  </sheetData>
  <mergeCells count="46">
    <mergeCell ref="M9:P9"/>
    <mergeCell ref="A1:K3"/>
    <mergeCell ref="A5:B5"/>
    <mergeCell ref="D7:E7"/>
    <mergeCell ref="A8:A9"/>
    <mergeCell ref="D8:E8"/>
    <mergeCell ref="C27:C28"/>
    <mergeCell ref="F27:F28"/>
    <mergeCell ref="L27:L28"/>
    <mergeCell ref="A10:A17"/>
    <mergeCell ref="B10:B20"/>
    <mergeCell ref="C10:C13"/>
    <mergeCell ref="L10:L13"/>
    <mergeCell ref="C14:C15"/>
    <mergeCell ref="E14:E20"/>
    <mergeCell ref="L14:L20"/>
    <mergeCell ref="A18:A29"/>
    <mergeCell ref="B21:B33"/>
    <mergeCell ref="C21:C22"/>
    <mergeCell ref="L21:L22"/>
    <mergeCell ref="C24:C26"/>
    <mergeCell ref="E24:E26"/>
    <mergeCell ref="F24:F26"/>
    <mergeCell ref="L24:L26"/>
    <mergeCell ref="C29:C30"/>
    <mergeCell ref="L29:L30"/>
    <mergeCell ref="A30:A41"/>
    <mergeCell ref="C32:C33"/>
    <mergeCell ref="F32:F33"/>
    <mergeCell ref="L32:L33"/>
    <mergeCell ref="B34:B43"/>
    <mergeCell ref="C34:C35"/>
    <mergeCell ref="L34:L35"/>
    <mergeCell ref="C36:C37"/>
    <mergeCell ref="C39:C43"/>
    <mergeCell ref="E39:E43"/>
    <mergeCell ref="F39:F40"/>
    <mergeCell ref="G39:G43"/>
    <mergeCell ref="H39:H43"/>
    <mergeCell ref="K39:K43"/>
    <mergeCell ref="L39:L43"/>
    <mergeCell ref="F36:F37"/>
    <mergeCell ref="G36:G37"/>
    <mergeCell ref="L36:L37"/>
    <mergeCell ref="I39:I43"/>
    <mergeCell ref="J39:J43"/>
  </mergeCells>
  <conditionalFormatting sqref="F35">
    <cfRule type="duplicateValues" dxfId="1" priority="1"/>
  </conditionalFormatting>
  <pageMargins left="0.70866141732283472" right="0.70866141732283472" top="0.74803149606299213" bottom="0.74803149606299213" header="0.31496062992125984" footer="0.31496062992125984"/>
  <pageSetup paperSize="9" scale="50"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B95A5-68D3-495E-98F8-ABA4AC754992}">
  <dimension ref="A5:G40"/>
  <sheetViews>
    <sheetView topLeftCell="A31" zoomScale="82" zoomScaleNormal="82" workbookViewId="0">
      <selection activeCell="H39" sqref="H39"/>
    </sheetView>
  </sheetViews>
  <sheetFormatPr baseColWidth="10" defaultRowHeight="11.25" x14ac:dyDescent="0.2"/>
  <cols>
    <col min="1" max="1" width="25.83203125" bestFit="1" customWidth="1"/>
    <col min="2" max="2" width="27" customWidth="1"/>
    <col min="3" max="3" width="38.83203125" bestFit="1" customWidth="1"/>
    <col min="4" max="5" width="12" style="370"/>
    <col min="6" max="6" width="19" style="370" customWidth="1"/>
    <col min="7" max="7" width="16.5" style="370" customWidth="1"/>
  </cols>
  <sheetData>
    <row r="5" spans="1:7" ht="33.75" x14ac:dyDescent="0.2">
      <c r="A5" s="353" t="s">
        <v>3</v>
      </c>
      <c r="B5" s="353" t="s">
        <v>227</v>
      </c>
      <c r="C5" s="353" t="s">
        <v>7</v>
      </c>
      <c r="D5" s="164" t="s">
        <v>2</v>
      </c>
      <c r="E5" s="168" t="s">
        <v>4</v>
      </c>
      <c r="F5" s="168" t="s">
        <v>78</v>
      </c>
      <c r="G5" s="168" t="s">
        <v>13</v>
      </c>
    </row>
    <row r="6" spans="1:7" ht="51" x14ac:dyDescent="0.2">
      <c r="A6" s="352" t="s">
        <v>14</v>
      </c>
      <c r="B6" s="352" t="s">
        <v>245</v>
      </c>
      <c r="C6" s="352" t="s">
        <v>386</v>
      </c>
      <c r="D6" s="364">
        <v>1</v>
      </c>
      <c r="E6" s="364">
        <v>0.25</v>
      </c>
      <c r="F6" s="365">
        <v>1</v>
      </c>
      <c r="G6" s="366">
        <f>+F6*E6</f>
        <v>0.25</v>
      </c>
    </row>
    <row r="7" spans="1:7" ht="63.75" x14ac:dyDescent="0.2">
      <c r="A7" s="352" t="s">
        <v>9</v>
      </c>
      <c r="B7" s="352" t="s">
        <v>283</v>
      </c>
      <c r="C7" s="352" t="s">
        <v>15</v>
      </c>
      <c r="D7" s="364">
        <v>1</v>
      </c>
      <c r="E7" s="364">
        <v>0.25</v>
      </c>
      <c r="F7" s="364">
        <v>1</v>
      </c>
      <c r="G7" s="366">
        <f t="shared" ref="G7:G39" si="0">+F7*E7</f>
        <v>0.25</v>
      </c>
    </row>
    <row r="8" spans="1:7" ht="38.25" x14ac:dyDescent="0.2">
      <c r="A8" s="352" t="s">
        <v>384</v>
      </c>
      <c r="B8" s="352" t="s">
        <v>245</v>
      </c>
      <c r="C8" s="352" t="s">
        <v>385</v>
      </c>
      <c r="D8" s="364">
        <v>1</v>
      </c>
      <c r="E8" s="364">
        <v>0.25</v>
      </c>
      <c r="F8" s="365">
        <v>1.19</v>
      </c>
      <c r="G8" s="366">
        <f t="shared" si="0"/>
        <v>0.29749999999999999</v>
      </c>
    </row>
    <row r="9" spans="1:7" ht="38.25" x14ac:dyDescent="0.2">
      <c r="A9" s="352" t="s">
        <v>8</v>
      </c>
      <c r="B9" s="352" t="s">
        <v>243</v>
      </c>
      <c r="C9" s="352" t="s">
        <v>415</v>
      </c>
      <c r="D9" s="364">
        <v>1</v>
      </c>
      <c r="E9" s="364">
        <v>0.25</v>
      </c>
      <c r="F9" s="367">
        <v>1</v>
      </c>
      <c r="G9" s="366">
        <f t="shared" si="0"/>
        <v>0.25</v>
      </c>
    </row>
    <row r="10" spans="1:7" ht="38.25" x14ac:dyDescent="0.2">
      <c r="A10" s="610" t="s">
        <v>249</v>
      </c>
      <c r="B10" s="149" t="s">
        <v>368</v>
      </c>
      <c r="C10" s="362" t="s">
        <v>371</v>
      </c>
      <c r="D10" s="364">
        <v>1</v>
      </c>
      <c r="E10" s="364">
        <f>+D10/7</f>
        <v>0.14285714285714285</v>
      </c>
      <c r="F10" s="371"/>
      <c r="G10" s="366">
        <f t="shared" si="0"/>
        <v>0</v>
      </c>
    </row>
    <row r="11" spans="1:7" ht="89.25" x14ac:dyDescent="0.2">
      <c r="A11" s="611"/>
      <c r="B11" s="149" t="s">
        <v>417</v>
      </c>
      <c r="C11" s="362" t="s">
        <v>416</v>
      </c>
      <c r="D11" s="364">
        <v>1</v>
      </c>
      <c r="E11" s="364">
        <f t="shared" ref="E11:E16" si="1">+D11/7</f>
        <v>0.14285714285714285</v>
      </c>
      <c r="F11" s="367">
        <v>0.02</v>
      </c>
      <c r="G11" s="366">
        <f t="shared" si="0"/>
        <v>2.8571428571428571E-3</v>
      </c>
    </row>
    <row r="12" spans="1:7" ht="51" x14ac:dyDescent="0.2">
      <c r="A12" s="611"/>
      <c r="B12" s="149" t="s">
        <v>419</v>
      </c>
      <c r="C12" s="362" t="s">
        <v>418</v>
      </c>
      <c r="D12" s="364">
        <v>1</v>
      </c>
      <c r="E12" s="364">
        <f t="shared" si="1"/>
        <v>0.14285714285714285</v>
      </c>
      <c r="F12" s="371"/>
      <c r="G12" s="366">
        <f t="shared" si="0"/>
        <v>0</v>
      </c>
    </row>
    <row r="13" spans="1:7" ht="51" x14ac:dyDescent="0.2">
      <c r="A13" s="611"/>
      <c r="B13" s="149" t="s">
        <v>421</v>
      </c>
      <c r="C13" s="362" t="s">
        <v>420</v>
      </c>
      <c r="D13" s="364">
        <v>1</v>
      </c>
      <c r="E13" s="364">
        <f t="shared" si="1"/>
        <v>0.14285714285714285</v>
      </c>
      <c r="F13" s="371"/>
      <c r="G13" s="366">
        <f t="shared" si="0"/>
        <v>0</v>
      </c>
    </row>
    <row r="14" spans="1:7" ht="63.75" x14ac:dyDescent="0.2">
      <c r="A14" s="611"/>
      <c r="B14" s="149" t="s">
        <v>423</v>
      </c>
      <c r="C14" s="362" t="s">
        <v>422</v>
      </c>
      <c r="D14" s="364">
        <v>1</v>
      </c>
      <c r="E14" s="364">
        <f t="shared" si="1"/>
        <v>0.14285714285714285</v>
      </c>
      <c r="F14" s="371"/>
      <c r="G14" s="366">
        <f t="shared" si="0"/>
        <v>0</v>
      </c>
    </row>
    <row r="15" spans="1:7" ht="63.75" x14ac:dyDescent="0.2">
      <c r="A15" s="611"/>
      <c r="B15" s="149" t="s">
        <v>425</v>
      </c>
      <c r="C15" s="362" t="s">
        <v>424</v>
      </c>
      <c r="D15" s="364">
        <v>1</v>
      </c>
      <c r="E15" s="364">
        <f t="shared" si="1"/>
        <v>0.14285714285714285</v>
      </c>
      <c r="F15" s="371"/>
      <c r="G15" s="366">
        <f t="shared" si="0"/>
        <v>0</v>
      </c>
    </row>
    <row r="16" spans="1:7" ht="51" x14ac:dyDescent="0.2">
      <c r="A16" s="612"/>
      <c r="B16" s="149" t="s">
        <v>427</v>
      </c>
      <c r="C16" s="362" t="s">
        <v>426</v>
      </c>
      <c r="D16" s="364">
        <v>1</v>
      </c>
      <c r="E16" s="364">
        <f t="shared" si="1"/>
        <v>0.14285714285714285</v>
      </c>
      <c r="F16" s="371"/>
      <c r="G16" s="366">
        <f t="shared" si="0"/>
        <v>0</v>
      </c>
    </row>
    <row r="17" spans="1:7" ht="38.25" x14ac:dyDescent="0.2">
      <c r="A17" s="347" t="s">
        <v>10</v>
      </c>
      <c r="B17" s="347" t="s">
        <v>254</v>
      </c>
      <c r="C17" s="358" t="s">
        <v>12</v>
      </c>
      <c r="D17" s="364">
        <v>0.15</v>
      </c>
      <c r="E17" s="364">
        <v>0.6</v>
      </c>
      <c r="F17" s="364">
        <v>0.97</v>
      </c>
      <c r="G17" s="366">
        <f t="shared" si="0"/>
        <v>0.58199999999999996</v>
      </c>
    </row>
    <row r="18" spans="1:7" ht="51" x14ac:dyDescent="0.2">
      <c r="A18" s="347" t="s">
        <v>17</v>
      </c>
      <c r="B18" s="347" t="s">
        <v>256</v>
      </c>
      <c r="C18" s="101" t="s">
        <v>258</v>
      </c>
      <c r="D18" s="364">
        <v>1</v>
      </c>
      <c r="E18" s="364">
        <v>0.4</v>
      </c>
      <c r="F18" s="365">
        <v>1</v>
      </c>
      <c r="G18" s="366">
        <f t="shared" si="0"/>
        <v>0.4</v>
      </c>
    </row>
    <row r="19" spans="1:7" ht="51" x14ac:dyDescent="0.2">
      <c r="A19" s="350" t="s">
        <v>21</v>
      </c>
      <c r="B19" s="350" t="s">
        <v>285</v>
      </c>
      <c r="C19" s="249" t="s">
        <v>22</v>
      </c>
      <c r="D19" s="364">
        <v>0.96</v>
      </c>
      <c r="E19" s="364">
        <v>0.6</v>
      </c>
      <c r="F19" s="368">
        <v>0.99</v>
      </c>
      <c r="G19" s="366">
        <f t="shared" si="0"/>
        <v>0.59399999999999997</v>
      </c>
    </row>
    <row r="20" spans="1:7" ht="25.5" x14ac:dyDescent="0.2">
      <c r="A20" s="709" t="s">
        <v>287</v>
      </c>
      <c r="B20" s="622" t="s">
        <v>288</v>
      </c>
      <c r="C20" s="351" t="s">
        <v>291</v>
      </c>
      <c r="D20" s="369">
        <v>0.9</v>
      </c>
      <c r="E20" s="364">
        <v>0.33</v>
      </c>
      <c r="F20" s="372"/>
      <c r="G20" s="366">
        <f t="shared" si="0"/>
        <v>0</v>
      </c>
    </row>
    <row r="21" spans="1:7" ht="51" x14ac:dyDescent="0.2">
      <c r="A21" s="715"/>
      <c r="B21" s="716"/>
      <c r="C21" s="351" t="s">
        <v>390</v>
      </c>
      <c r="D21" s="369">
        <v>1</v>
      </c>
      <c r="E21" s="364">
        <v>0.33</v>
      </c>
      <c r="F21" s="372"/>
      <c r="G21" s="366">
        <f t="shared" si="0"/>
        <v>0</v>
      </c>
    </row>
    <row r="22" spans="1:7" ht="25.5" x14ac:dyDescent="0.2">
      <c r="A22" s="712"/>
      <c r="B22" s="623"/>
      <c r="C22" s="351" t="s">
        <v>292</v>
      </c>
      <c r="D22" s="369">
        <v>0.95</v>
      </c>
      <c r="E22" s="364">
        <v>0.33</v>
      </c>
      <c r="F22" s="372"/>
      <c r="G22" s="366">
        <f t="shared" si="0"/>
        <v>0</v>
      </c>
    </row>
    <row r="23" spans="1:7" ht="38.25" x14ac:dyDescent="0.2">
      <c r="A23" s="349" t="s">
        <v>83</v>
      </c>
      <c r="B23" s="624" t="s">
        <v>267</v>
      </c>
      <c r="C23" s="349" t="s">
        <v>274</v>
      </c>
      <c r="D23" s="364">
        <v>0.9</v>
      </c>
      <c r="E23" s="364">
        <v>0.5</v>
      </c>
      <c r="F23" s="364">
        <v>1</v>
      </c>
      <c r="G23" s="366">
        <f t="shared" si="0"/>
        <v>0.5</v>
      </c>
    </row>
    <row r="24" spans="1:7" ht="25.5" x14ac:dyDescent="0.2">
      <c r="A24" s="349" t="s">
        <v>84</v>
      </c>
      <c r="B24" s="625"/>
      <c r="C24" s="78" t="s">
        <v>275</v>
      </c>
      <c r="D24" s="364">
        <v>0.9</v>
      </c>
      <c r="E24" s="364">
        <v>0.5</v>
      </c>
      <c r="F24" s="364">
        <v>1</v>
      </c>
      <c r="G24" s="366">
        <f t="shared" si="0"/>
        <v>0.5</v>
      </c>
    </row>
    <row r="25" spans="1:7" ht="51" x14ac:dyDescent="0.2">
      <c r="A25" s="360" t="s">
        <v>224</v>
      </c>
      <c r="B25" s="75" t="s">
        <v>260</v>
      </c>
      <c r="C25" s="75" t="s">
        <v>262</v>
      </c>
      <c r="D25" s="364">
        <v>0.4</v>
      </c>
      <c r="E25" s="364">
        <v>0.4</v>
      </c>
      <c r="F25" s="373"/>
      <c r="G25" s="366">
        <f t="shared" si="0"/>
        <v>0</v>
      </c>
    </row>
    <row r="26" spans="1:7" ht="51" x14ac:dyDescent="0.2">
      <c r="A26" s="361" t="s">
        <v>223</v>
      </c>
      <c r="B26" s="75" t="s">
        <v>263</v>
      </c>
      <c r="C26" s="109" t="s">
        <v>347</v>
      </c>
      <c r="D26" s="364">
        <v>0.9</v>
      </c>
      <c r="E26" s="364">
        <v>0.6</v>
      </c>
      <c r="F26" s="372"/>
      <c r="G26" s="366">
        <f t="shared" si="0"/>
        <v>0</v>
      </c>
    </row>
    <row r="27" spans="1:7" ht="38.25" x14ac:dyDescent="0.2">
      <c r="A27" s="253" t="s">
        <v>388</v>
      </c>
      <c r="B27" s="357" t="s">
        <v>389</v>
      </c>
      <c r="C27" s="251" t="s">
        <v>121</v>
      </c>
      <c r="D27" s="364">
        <v>1</v>
      </c>
      <c r="E27" s="364">
        <v>1</v>
      </c>
      <c r="F27" s="369">
        <v>1</v>
      </c>
      <c r="G27" s="366">
        <f t="shared" si="0"/>
        <v>1</v>
      </c>
    </row>
    <row r="28" spans="1:7" ht="25.5" x14ac:dyDescent="0.2">
      <c r="A28" s="354" t="s">
        <v>85</v>
      </c>
      <c r="B28" s="638" t="s">
        <v>266</v>
      </c>
      <c r="C28" s="354" t="s">
        <v>55</v>
      </c>
      <c r="D28" s="364">
        <v>1</v>
      </c>
      <c r="E28" s="364">
        <v>0.5</v>
      </c>
      <c r="F28" s="364">
        <v>1</v>
      </c>
      <c r="G28" s="366">
        <f t="shared" si="0"/>
        <v>0.5</v>
      </c>
    </row>
    <row r="29" spans="1:7" ht="38.25" x14ac:dyDescent="0.2">
      <c r="A29" s="354" t="s">
        <v>19</v>
      </c>
      <c r="B29" s="639"/>
      <c r="C29" s="354" t="s">
        <v>18</v>
      </c>
      <c r="D29" s="364">
        <v>1</v>
      </c>
      <c r="E29" s="364">
        <v>0.5</v>
      </c>
      <c r="F29" s="364">
        <v>1</v>
      </c>
      <c r="G29" s="366">
        <f t="shared" si="0"/>
        <v>0.5</v>
      </c>
    </row>
    <row r="30" spans="1:7" ht="51" x14ac:dyDescent="0.2">
      <c r="A30" s="355" t="s">
        <v>64</v>
      </c>
      <c r="B30" s="356" t="s">
        <v>277</v>
      </c>
      <c r="C30" s="355" t="s">
        <v>276</v>
      </c>
      <c r="D30" s="369">
        <v>1</v>
      </c>
      <c r="E30" s="364">
        <v>0.5</v>
      </c>
      <c r="F30" s="369">
        <v>0</v>
      </c>
      <c r="G30" s="366">
        <f t="shared" si="0"/>
        <v>0</v>
      </c>
    </row>
    <row r="31" spans="1:7" ht="38.25" x14ac:dyDescent="0.2">
      <c r="A31" s="355" t="s">
        <v>21</v>
      </c>
      <c r="B31" s="355" t="s">
        <v>278</v>
      </c>
      <c r="C31" s="119" t="s">
        <v>347</v>
      </c>
      <c r="D31" s="364">
        <v>0.9</v>
      </c>
      <c r="E31" s="364">
        <v>0.5</v>
      </c>
      <c r="F31" s="365">
        <v>0.99</v>
      </c>
      <c r="G31" s="366">
        <f t="shared" si="0"/>
        <v>0.495</v>
      </c>
    </row>
    <row r="32" spans="1:7" ht="12.75" x14ac:dyDescent="0.2">
      <c r="A32" s="359" t="s">
        <v>52</v>
      </c>
      <c r="B32" s="682" t="s">
        <v>271</v>
      </c>
      <c r="C32" s="669" t="s">
        <v>268</v>
      </c>
      <c r="D32" s="364">
        <v>1</v>
      </c>
      <c r="E32" s="364">
        <v>0.5</v>
      </c>
      <c r="F32" s="364">
        <v>0.91</v>
      </c>
      <c r="G32" s="366">
        <f t="shared" si="0"/>
        <v>0.45500000000000002</v>
      </c>
    </row>
    <row r="33" spans="1:7" ht="38.25" x14ac:dyDescent="0.2">
      <c r="A33" s="359" t="s">
        <v>53</v>
      </c>
      <c r="B33" s="683"/>
      <c r="C33" s="669"/>
      <c r="D33" s="364">
        <v>1</v>
      </c>
      <c r="E33" s="364">
        <v>0.5</v>
      </c>
      <c r="F33" s="364">
        <v>0</v>
      </c>
      <c r="G33" s="366">
        <f t="shared" si="0"/>
        <v>0</v>
      </c>
    </row>
    <row r="34" spans="1:7" ht="38.25" x14ac:dyDescent="0.2">
      <c r="A34" s="348" t="s">
        <v>61</v>
      </c>
      <c r="B34" s="348" t="s">
        <v>352</v>
      </c>
      <c r="C34" s="348" t="s">
        <v>355</v>
      </c>
      <c r="D34" s="364">
        <v>0.9</v>
      </c>
      <c r="E34" s="364">
        <v>1</v>
      </c>
      <c r="F34" s="364">
        <v>1</v>
      </c>
      <c r="G34" s="366">
        <f t="shared" si="0"/>
        <v>1</v>
      </c>
    </row>
    <row r="35" spans="1:7" x14ac:dyDescent="0.2">
      <c r="A35" s="673" t="s">
        <v>11</v>
      </c>
      <c r="B35" s="665" t="s">
        <v>229</v>
      </c>
      <c r="C35" s="665" t="s">
        <v>358</v>
      </c>
      <c r="D35" s="741">
        <v>1</v>
      </c>
      <c r="E35" s="741">
        <v>1</v>
      </c>
      <c r="F35" s="736"/>
      <c r="G35" s="717">
        <f t="shared" si="0"/>
        <v>0</v>
      </c>
    </row>
    <row r="36" spans="1:7" x14ac:dyDescent="0.2">
      <c r="A36" s="676"/>
      <c r="B36" s="667"/>
      <c r="C36" s="666"/>
      <c r="D36" s="723"/>
      <c r="E36" s="723"/>
      <c r="F36" s="737"/>
      <c r="G36" s="723">
        <f t="shared" si="0"/>
        <v>0</v>
      </c>
    </row>
    <row r="37" spans="1:7" ht="38.25" x14ac:dyDescent="0.2">
      <c r="A37" s="676"/>
      <c r="B37" s="139" t="s">
        <v>234</v>
      </c>
      <c r="C37" s="666"/>
      <c r="D37" s="723"/>
      <c r="E37" s="723"/>
      <c r="F37" s="737"/>
      <c r="G37" s="723">
        <f t="shared" si="0"/>
        <v>0</v>
      </c>
    </row>
    <row r="38" spans="1:7" ht="38.25" x14ac:dyDescent="0.2">
      <c r="A38" s="676"/>
      <c r="B38" s="139" t="s">
        <v>235</v>
      </c>
      <c r="C38" s="666"/>
      <c r="D38" s="723"/>
      <c r="E38" s="723"/>
      <c r="F38" s="737"/>
      <c r="G38" s="723">
        <f t="shared" si="0"/>
        <v>0</v>
      </c>
    </row>
    <row r="39" spans="1:7" ht="80.25" customHeight="1" x14ac:dyDescent="0.2">
      <c r="A39" s="679"/>
      <c r="B39" s="139" t="s">
        <v>239</v>
      </c>
      <c r="C39" s="667"/>
      <c r="D39" s="718"/>
      <c r="E39" s="718"/>
      <c r="F39" s="738"/>
      <c r="G39" s="718">
        <f t="shared" si="0"/>
        <v>0</v>
      </c>
    </row>
    <row r="40" spans="1:7" ht="18.75" x14ac:dyDescent="0.2">
      <c r="A40" s="739" t="s">
        <v>463</v>
      </c>
      <c r="B40" s="739"/>
      <c r="C40" s="739"/>
      <c r="D40" s="739"/>
      <c r="E40" s="739"/>
      <c r="F40" s="740">
        <f>SUM(F6:F34)/29</f>
        <v>0.519655172413793</v>
      </c>
      <c r="G40" s="740"/>
    </row>
  </sheetData>
  <mergeCells count="16">
    <mergeCell ref="F35:F39"/>
    <mergeCell ref="G35:G39"/>
    <mergeCell ref="A40:E40"/>
    <mergeCell ref="F40:G40"/>
    <mergeCell ref="C32:C33"/>
    <mergeCell ref="A35:A39"/>
    <mergeCell ref="B35:B36"/>
    <mergeCell ref="C35:C39"/>
    <mergeCell ref="D35:D39"/>
    <mergeCell ref="E35:E39"/>
    <mergeCell ref="B32:B33"/>
    <mergeCell ref="A10:A16"/>
    <mergeCell ref="A20:A22"/>
    <mergeCell ref="B20:B22"/>
    <mergeCell ref="B23:B24"/>
    <mergeCell ref="B28:B29"/>
  </mergeCells>
  <conditionalFormatting sqref="B31">
    <cfRule type="duplicateValues" dxfId="0" priority="1"/>
  </conditionalFormatting>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2018</vt:lpstr>
      <vt:lpstr>planificacion 2019</vt:lpstr>
      <vt:lpstr>Peso 2019</vt:lpstr>
      <vt:lpstr>Hoja1</vt:lpstr>
      <vt:lpstr>PLANIF 2020</vt:lpstr>
      <vt:lpstr>Peso 2020</vt:lpstr>
      <vt:lpstr>medici a sept 2020</vt:lpstr>
      <vt:lpstr>Dici 2020</vt:lpstr>
      <vt:lpstr>Hoja2</vt:lpstr>
      <vt:lpstr>ob cal vs estra2020</vt:lpstr>
      <vt:lpstr>COMPARATIVO</vt:lpstr>
      <vt:lpstr>indic calidad vs plan estra</vt:lpstr>
      <vt:lpstr>'Dici 2020'!Área_de_impresión</vt:lpstr>
      <vt:lpstr>'medici a sept 2020'!Área_de_impresión</vt:lpstr>
      <vt:lpstr>'Peso 2019'!Área_de_impresión</vt:lpstr>
      <vt:lpstr>'Dici 2020'!Títulos_a_imprimir</vt:lpstr>
      <vt:lpstr>'medici a sept 2020'!Títulos_a_imprimir</vt:lpstr>
      <vt:lpstr>'Peso 2019'!Títulos_a_imprimir</vt:lpstr>
      <vt:lpstr>'Peso 2020'!Títulos_a_imprimir</vt:lpstr>
      <vt:lpstr>'planificacion 2019'!Títulos_a_imprimir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Presidencia003</cp:lastModifiedBy>
  <cp:lastPrinted>2021-02-16T14:24:16Z</cp:lastPrinted>
  <dcterms:created xsi:type="dcterms:W3CDTF">2019-08-01T22:29:54Z</dcterms:created>
  <dcterms:modified xsi:type="dcterms:W3CDTF">2021-04-21T17:24:50Z</dcterms:modified>
</cp:coreProperties>
</file>